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ЭтаКнига" defaultThemeVersion="124226"/>
  <mc:AlternateContent xmlns:mc="http://schemas.openxmlformats.org/markup-compatibility/2006">
    <mc:Choice Requires="x15">
      <x15ac:absPath xmlns:x15ac="http://schemas.microsoft.com/office/spreadsheetml/2010/11/ac" url="C:\Users\leap\Desktop\рабочий стол\Инкар Бухгалтерия 2025г\Бюджетная заявка\"/>
    </mc:Choice>
  </mc:AlternateContent>
  <xr:revisionPtr revIDLastSave="0" documentId="13_ncr:1_{0BA54FCA-309F-4AAE-93C0-CED80FD7544C}" xr6:coauthVersionLast="37" xr6:coauthVersionMax="37" xr10:uidLastSave="{00000000-0000-0000-0000-000000000000}"/>
  <bookViews>
    <workbookView xWindow="0" yWindow="0" windowWidth="11400" windowHeight="5895" firstSheet="7" activeTab="8" xr2:uid="{00000000-000D-0000-FFFF-FFFF00000000}"/>
  </bookViews>
  <sheets>
    <sheet name="свод082-015 " sheetId="38" r:id="rId1"/>
    <sheet name="111" sheetId="66" r:id="rId2"/>
    <sheet name="4-111-" sheetId="54" r:id="rId3"/>
    <sheet name="113-" sheetId="5" r:id="rId4"/>
    <sheet name="116-082" sheetId="29" r:id="rId5"/>
    <sheet name="121-082" sheetId="25" r:id="rId6"/>
    <sheet name="122-082" sheetId="7" r:id="rId7"/>
    <sheet name="123-082" sheetId="24" r:id="rId8"/>
    <sheet name="123-082." sheetId="8" r:id="rId9"/>
    <sheet name="124-082" sheetId="9" r:id="rId10"/>
    <sheet name="144 дизель" sheetId="60" r:id="rId11"/>
    <sheet name="144 бензин" sheetId="61" r:id="rId12"/>
    <sheet name="149" sheetId="69" r:id="rId13"/>
    <sheet name="Лист1" sheetId="72" r:id="rId14"/>
    <sheet name="151газ" sheetId="12" r:id="rId15"/>
    <sheet name="151су" sheetId="13" r:id="rId16"/>
    <sheet name="151свет" sheetId="14" r:id="rId17"/>
    <sheet name="152-082" sheetId="15" r:id="rId18"/>
    <sheet name="158" sheetId="71" r:id="rId19"/>
    <sheet name="154" sheetId="70" r:id="rId20"/>
    <sheet name="0-159" sheetId="16" r:id="rId21"/>
    <sheet name="161" sheetId="62" r:id="rId22"/>
    <sheet name="163" sheetId="64" r:id="rId23"/>
    <sheet name="169" sheetId="63" r:id="rId24"/>
    <sheet name="414-1" sheetId="68" r:id="rId25"/>
  </sheets>
  <calcPr calcId="179021" refMode="R1C1"/>
</workbook>
</file>

<file path=xl/calcChain.xml><?xml version="1.0" encoding="utf-8"?>
<calcChain xmlns="http://schemas.openxmlformats.org/spreadsheetml/2006/main">
  <c r="D20" i="13" l="1"/>
  <c r="F20" i="13" s="1"/>
  <c r="D21" i="13"/>
  <c r="D22" i="13"/>
  <c r="F18" i="61"/>
  <c r="G18" i="60"/>
  <c r="BW39" i="54"/>
  <c r="BV39" i="54"/>
  <c r="BU39" i="54"/>
  <c r="BT39" i="54"/>
  <c r="BS39" i="54"/>
  <c r="BR39" i="54"/>
  <c r="BP39" i="54"/>
  <c r="BO39" i="54"/>
  <c r="BN39" i="54"/>
  <c r="BM39" i="54"/>
  <c r="BL39" i="54"/>
  <c r="BK39" i="54"/>
  <c r="BJ39" i="54"/>
  <c r="BI39" i="54"/>
  <c r="BH39" i="54"/>
  <c r="BG39" i="54"/>
  <c r="BF39" i="54"/>
  <c r="BE39" i="54"/>
  <c r="BD39" i="54"/>
  <c r="BC39" i="54"/>
  <c r="BB39" i="54"/>
  <c r="BA39" i="54"/>
  <c r="AZ39" i="54"/>
  <c r="AY39" i="54"/>
  <c r="AX39" i="54"/>
  <c r="AW39" i="54"/>
  <c r="AV39" i="54"/>
  <c r="AU39" i="54"/>
  <c r="AT39" i="54"/>
  <c r="AS39" i="54"/>
  <c r="AR39" i="54"/>
  <c r="AQ39" i="54"/>
  <c r="AP39" i="54"/>
  <c r="AO39" i="54"/>
  <c r="AN39" i="54"/>
  <c r="AM39" i="54"/>
  <c r="AL39" i="54"/>
  <c r="AK39" i="54"/>
  <c r="AJ39" i="54"/>
  <c r="AG39" i="54"/>
  <c r="AF39" i="54"/>
  <c r="AE39" i="54"/>
  <c r="AD39" i="54"/>
  <c r="AC39" i="54"/>
  <c r="AB39" i="54"/>
  <c r="AA39" i="54"/>
  <c r="Z39" i="54"/>
  <c r="X39" i="54"/>
  <c r="W39" i="54"/>
  <c r="V39" i="54"/>
  <c r="BX38" i="54"/>
  <c r="Y38" i="54"/>
  <c r="AI38" i="54" s="1"/>
  <c r="BQ38" i="54" s="1"/>
  <c r="U38" i="54"/>
  <c r="AH38" i="54" s="1"/>
  <c r="BX37" i="54"/>
  <c r="Y37" i="54"/>
  <c r="AI37" i="54" s="1"/>
  <c r="BQ37" i="54" s="1"/>
  <c r="U37" i="54"/>
  <c r="AH37" i="54" s="1"/>
  <c r="BX36" i="54"/>
  <c r="Y36" i="54"/>
  <c r="AI36" i="54" s="1"/>
  <c r="BQ36" i="54" s="1"/>
  <c r="U36" i="54"/>
  <c r="AH36" i="54" s="1"/>
  <c r="BX35" i="54"/>
  <c r="Y35" i="54"/>
  <c r="AI35" i="54" s="1"/>
  <c r="BQ35" i="54" s="1"/>
  <c r="U35" i="54"/>
  <c r="AH35" i="54" s="1"/>
  <c r="BX34" i="54"/>
  <c r="Y34" i="54"/>
  <c r="AI34" i="54" s="1"/>
  <c r="BQ34" i="54" s="1"/>
  <c r="U34" i="54"/>
  <c r="AH34" i="54" s="1"/>
  <c r="BX33" i="54"/>
  <c r="Y33" i="54"/>
  <c r="AI33" i="54" s="1"/>
  <c r="BQ33" i="54" s="1"/>
  <c r="U33" i="54"/>
  <c r="BX32" i="54"/>
  <c r="Y32" i="54"/>
  <c r="AI32" i="54" s="1"/>
  <c r="BQ32" i="54" s="1"/>
  <c r="U32" i="54"/>
  <c r="AH32" i="54" s="1"/>
  <c r="BX31" i="54"/>
  <c r="Y31" i="54"/>
  <c r="AI31" i="54" s="1"/>
  <c r="BQ31" i="54" s="1"/>
  <c r="U31" i="54"/>
  <c r="AH31" i="54" s="1"/>
  <c r="BZ30" i="54"/>
  <c r="BX30" i="54"/>
  <c r="AI30" i="54"/>
  <c r="BQ30" i="54" s="1"/>
  <c r="AH30" i="54"/>
  <c r="Y30" i="54"/>
  <c r="U30" i="54"/>
  <c r="BX29" i="54"/>
  <c r="AI29" i="54"/>
  <c r="BQ29" i="54" s="1"/>
  <c r="BY29" i="54" s="1"/>
  <c r="BZ29" i="54" s="1"/>
  <c r="Y29" i="54"/>
  <c r="U29" i="54"/>
  <c r="AH29" i="54" s="1"/>
  <c r="BX28" i="54"/>
  <c r="Y28" i="54"/>
  <c r="AI28" i="54" s="1"/>
  <c r="BQ28" i="54" s="1"/>
  <c r="BY28" i="54" s="1"/>
  <c r="BZ28" i="54" s="1"/>
  <c r="U28" i="54"/>
  <c r="AH28" i="54" s="1"/>
  <c r="BX27" i="54"/>
  <c r="AH27" i="54"/>
  <c r="Y27" i="54"/>
  <c r="AI27" i="54" s="1"/>
  <c r="BQ27" i="54" s="1"/>
  <c r="BY27" i="54" s="1"/>
  <c r="BZ27" i="54" s="1"/>
  <c r="U27" i="54"/>
  <c r="BX26" i="54"/>
  <c r="AI26" i="54"/>
  <c r="BQ26" i="54" s="1"/>
  <c r="BY26" i="54" s="1"/>
  <c r="BZ26" i="54" s="1"/>
  <c r="AH26" i="54"/>
  <c r="Y26" i="54"/>
  <c r="U26" i="54"/>
  <c r="BX25" i="54"/>
  <c r="AI25" i="54"/>
  <c r="BQ25" i="54" s="1"/>
  <c r="BY25" i="54" s="1"/>
  <c r="BZ25" i="54" s="1"/>
  <c r="Y25" i="54"/>
  <c r="U25" i="54"/>
  <c r="AH25" i="54" s="1"/>
  <c r="BX24" i="54"/>
  <c r="Y24" i="54"/>
  <c r="AI24" i="54" s="1"/>
  <c r="BQ24" i="54" s="1"/>
  <c r="BY24" i="54" s="1"/>
  <c r="BZ24" i="54" s="1"/>
  <c r="U24" i="54"/>
  <c r="AH24" i="54" s="1"/>
  <c r="BX23" i="54"/>
  <c r="AH23" i="54"/>
  <c r="Y23" i="54"/>
  <c r="AI23" i="54" s="1"/>
  <c r="BQ23" i="54" s="1"/>
  <c r="BY23" i="54" s="1"/>
  <c r="BZ23" i="54" s="1"/>
  <c r="U23" i="54"/>
  <c r="BX22" i="54"/>
  <c r="AI22" i="54"/>
  <c r="AH22" i="54"/>
  <c r="Y22" i="54"/>
  <c r="U22" i="54"/>
  <c r="BY31" i="54" l="1"/>
  <c r="BZ31" i="54" s="1"/>
  <c r="AH39" i="54"/>
  <c r="BY32" i="54"/>
  <c r="BZ32" i="54" s="1"/>
  <c r="BX39" i="54"/>
  <c r="Y39" i="54"/>
  <c r="BY33" i="54"/>
  <c r="AI39" i="54"/>
  <c r="U39" i="54"/>
  <c r="BQ22" i="54"/>
  <c r="BY37" i="54"/>
  <c r="BZ37" i="54" s="1"/>
  <c r="BY34" i="54"/>
  <c r="BZ34" i="54" s="1"/>
  <c r="BY35" i="54"/>
  <c r="BZ35" i="54" s="1"/>
  <c r="BY36" i="54"/>
  <c r="BZ36" i="54" s="1"/>
  <c r="BY38" i="54"/>
  <c r="BZ38" i="54" s="1"/>
  <c r="BQ39" i="54" l="1"/>
  <c r="BY22" i="54"/>
  <c r="G43" i="69"/>
  <c r="B21" i="71"/>
  <c r="D36" i="38"/>
  <c r="I38" i="38"/>
  <c r="I39" i="38"/>
  <c r="I42" i="38"/>
  <c r="I43" i="38"/>
  <c r="I46" i="38"/>
  <c r="I48" i="38"/>
  <c r="I54" i="38"/>
  <c r="I55" i="38"/>
  <c r="H38" i="38"/>
  <c r="H39" i="38"/>
  <c r="H40" i="38"/>
  <c r="I40" i="38" s="1"/>
  <c r="H41" i="38"/>
  <c r="I41" i="38" s="1"/>
  <c r="H42" i="38"/>
  <c r="H43" i="38"/>
  <c r="H44" i="38"/>
  <c r="I44" i="38" s="1"/>
  <c r="H45" i="38"/>
  <c r="I45" i="38" s="1"/>
  <c r="H46" i="38"/>
  <c r="H47" i="38"/>
  <c r="I47" i="38" s="1"/>
  <c r="H48" i="38"/>
  <c r="H49" i="38"/>
  <c r="I49" i="38" s="1"/>
  <c r="H50" i="38"/>
  <c r="I50" i="38" s="1"/>
  <c r="H51" i="38"/>
  <c r="I51" i="38" s="1"/>
  <c r="H52" i="38"/>
  <c r="I52" i="38" s="1"/>
  <c r="H53" i="38"/>
  <c r="I53" i="38" s="1"/>
  <c r="H54" i="38"/>
  <c r="H55" i="38"/>
  <c r="H56" i="38"/>
  <c r="I56" i="38" s="1"/>
  <c r="H37" i="38"/>
  <c r="I37" i="38" s="1"/>
  <c r="B20" i="70"/>
  <c r="G25" i="38"/>
  <c r="H25" i="38"/>
  <c r="E16" i="38"/>
  <c r="F16" i="38"/>
  <c r="G16" i="38"/>
  <c r="H16" i="38"/>
  <c r="I16" i="38"/>
  <c r="D16" i="38"/>
  <c r="G61" i="69"/>
  <c r="G60" i="69"/>
  <c r="G59" i="69"/>
  <c r="G58" i="69"/>
  <c r="G57" i="69"/>
  <c r="G55" i="69"/>
  <c r="G54" i="69"/>
  <c r="G53" i="69"/>
  <c r="G52" i="69"/>
  <c r="G51" i="69"/>
  <c r="G50" i="69"/>
  <c r="G49" i="69"/>
  <c r="G48" i="69"/>
  <c r="G42" i="69"/>
  <c r="G41" i="69"/>
  <c r="G40" i="69"/>
  <c r="G39" i="69"/>
  <c r="G38" i="69"/>
  <c r="G37" i="69"/>
  <c r="G36" i="69"/>
  <c r="G35" i="69"/>
  <c r="G34" i="69"/>
  <c r="G33" i="69"/>
  <c r="G32" i="69"/>
  <c r="G31" i="69"/>
  <c r="G30" i="69"/>
  <c r="G29" i="69"/>
  <c r="G28" i="69"/>
  <c r="G27" i="69"/>
  <c r="G26" i="69"/>
  <c r="G25" i="69"/>
  <c r="G24" i="69"/>
  <c r="G23" i="69"/>
  <c r="G22" i="69"/>
  <c r="G21" i="69"/>
  <c r="G20" i="69"/>
  <c r="G19" i="69"/>
  <c r="I21" i="68"/>
  <c r="F22" i="63"/>
  <c r="H21" i="63"/>
  <c r="H20" i="63"/>
  <c r="H19" i="63"/>
  <c r="H18" i="63"/>
  <c r="H22" i="63" s="1"/>
  <c r="B24" i="64"/>
  <c r="B34" i="16"/>
  <c r="K40" i="15"/>
  <c r="BZ22" i="54" l="1"/>
  <c r="BZ39" i="54" s="1"/>
  <c r="BY39" i="54"/>
  <c r="K32" i="15"/>
  <c r="K24" i="15"/>
  <c r="C19" i="14"/>
  <c r="D19" i="13"/>
  <c r="E19" i="14" l="1"/>
  <c r="E20" i="14" s="1"/>
  <c r="K41" i="15"/>
  <c r="C19" i="12" l="1"/>
  <c r="E19" i="12" s="1"/>
  <c r="E20" i="12" s="1"/>
  <c r="H18" i="61" l="1"/>
  <c r="I18" i="61" s="1"/>
  <c r="K18" i="61" s="1"/>
  <c r="K19" i="61" s="1"/>
  <c r="K18" i="60"/>
  <c r="K20" i="60" s="1"/>
  <c r="C19" i="9" l="1"/>
  <c r="C20" i="9" s="1"/>
  <c r="C19" i="7" l="1"/>
  <c r="F20" i="25"/>
  <c r="F21" i="25" l="1"/>
  <c r="C20" i="7"/>
  <c r="H19" i="29"/>
  <c r="I19" i="29" s="1"/>
  <c r="F41" i="5" l="1"/>
  <c r="E41" i="5"/>
  <c r="C41" i="5"/>
  <c r="B41" i="5"/>
  <c r="D40" i="5"/>
  <c r="D39" i="5"/>
  <c r="D38" i="5"/>
  <c r="G38" i="5" s="1"/>
  <c r="D37" i="5"/>
  <c r="D36" i="5"/>
  <c r="D35" i="5"/>
  <c r="G34" i="5"/>
  <c r="D34" i="5"/>
  <c r="D33" i="5"/>
  <c r="P32" i="5" s="1"/>
  <c r="D32" i="5"/>
  <c r="D31" i="5"/>
  <c r="D30" i="5"/>
  <c r="D29" i="5"/>
  <c r="P28" i="5" s="1"/>
  <c r="D28" i="5"/>
  <c r="D27" i="5"/>
  <c r="D26" i="5"/>
  <c r="G26" i="5" s="1"/>
  <c r="D25" i="5"/>
  <c r="D24" i="5"/>
  <c r="G24" i="5" s="1"/>
  <c r="D23" i="5"/>
  <c r="D22" i="5"/>
  <c r="G22" i="5" s="1"/>
  <c r="D21" i="5"/>
  <c r="D20" i="5"/>
  <c r="P38" i="5" l="1"/>
  <c r="P34" i="5"/>
  <c r="P26" i="5"/>
  <c r="P24" i="5"/>
  <c r="P22" i="5"/>
  <c r="D41" i="5"/>
  <c r="P20" i="5" l="1"/>
  <c r="AM26" i="66"/>
  <c r="AL26" i="66"/>
  <c r="AK26" i="66"/>
  <c r="AJ26" i="66"/>
  <c r="AI26" i="66"/>
  <c r="AH26" i="66"/>
  <c r="AG26" i="66"/>
  <c r="AF26" i="66"/>
  <c r="AE26" i="66"/>
  <c r="AD26" i="66"/>
  <c r="AC26" i="66"/>
  <c r="AB26" i="66"/>
  <c r="AA26" i="66"/>
  <c r="B26" i="66"/>
  <c r="AN25" i="66" s="1"/>
  <c r="C25" i="66"/>
  <c r="AN24" i="66" s="1"/>
  <c r="C24" i="66"/>
  <c r="AN23" i="66" s="1"/>
  <c r="O23" i="66"/>
  <c r="I23" i="66"/>
  <c r="C23" i="66"/>
  <c r="G23" i="66" s="1"/>
  <c r="AA23" i="66" l="1"/>
  <c r="AN22" i="66"/>
  <c r="AN26" i="66" s="1"/>
  <c r="C22" i="66" l="1"/>
  <c r="I36" i="38" l="1"/>
  <c r="H36" i="38"/>
  <c r="H14" i="38" s="1"/>
  <c r="G36" i="38"/>
  <c r="G14" i="38" s="1"/>
  <c r="F36" i="38" l="1"/>
  <c r="E36" i="38"/>
  <c r="I25" i="38" l="1"/>
  <c r="I14" i="38" s="1"/>
  <c r="F25" i="38"/>
  <c r="F14" i="38" s="1"/>
  <c r="E25" i="38" l="1"/>
  <c r="E14" i="38" s="1"/>
  <c r="D25" i="38"/>
  <c r="D14" i="38" s="1"/>
  <c r="G21" i="5" l="1"/>
  <c r="P21" i="5"/>
  <c r="G23" i="5"/>
  <c r="P23" i="5" l="1"/>
  <c r="G25" i="5"/>
  <c r="P25" i="5"/>
  <c r="P27" i="5"/>
  <c r="G29" i="5"/>
  <c r="P29" i="5" s="1"/>
  <c r="G30" i="5"/>
  <c r="P30" i="5"/>
  <c r="G31" i="5"/>
  <c r="P31" i="5" s="1"/>
  <c r="P33" i="5"/>
  <c r="G35" i="5"/>
  <c r="P36" i="5"/>
  <c r="P37" i="5"/>
  <c r="G39" i="5"/>
  <c r="P39" i="5"/>
  <c r="P40" i="5"/>
  <c r="G41" i="5" l="1"/>
  <c r="P35" i="5"/>
  <c r="P41" i="5" s="1"/>
  <c r="F19" i="13"/>
  <c r="F23" i="13" s="1"/>
  <c r="G22" i="66" l="1"/>
  <c r="AA22" i="66"/>
  <c r="G25" i="66"/>
  <c r="AA25" i="66"/>
  <c r="G24" i="66"/>
  <c r="AA24" i="66"/>
</calcChain>
</file>

<file path=xl/sharedStrings.xml><?xml version="1.0" encoding="utf-8"?>
<sst xmlns="http://schemas.openxmlformats.org/spreadsheetml/2006/main" count="1899" uniqueCount="610">
  <si>
    <t>Бюджеттiк өтiнiмдi жасау және ұсыну қағидаларына</t>
  </si>
  <si>
    <t>Кодтары</t>
  </si>
  <si>
    <t>Жылы</t>
  </si>
  <si>
    <t>Функционалдық топ</t>
  </si>
  <si>
    <t>Бiлiм беру</t>
  </si>
  <si>
    <t>04</t>
  </si>
  <si>
    <t>Бағдарламалардың әкiмшiсi</t>
  </si>
  <si>
    <t>261</t>
  </si>
  <si>
    <t>Мемлекеттiк мекеме</t>
  </si>
  <si>
    <t>2612812</t>
  </si>
  <si>
    <t>Бағдарлама</t>
  </si>
  <si>
    <t>Мемлекеттік бастауыш, негізгі және жалпы орта білім беру ұйымдарында жалпы білім беру</t>
  </si>
  <si>
    <t>082</t>
  </si>
  <si>
    <t>Ерекшелiк</t>
  </si>
  <si>
    <t>1</t>
  </si>
  <si>
    <t>2</t>
  </si>
  <si>
    <t>3</t>
  </si>
  <si>
    <t>4</t>
  </si>
  <si>
    <t>5</t>
  </si>
  <si>
    <t>6</t>
  </si>
  <si>
    <t>7</t>
  </si>
  <si>
    <t>8</t>
  </si>
  <si>
    <t>9</t>
  </si>
  <si>
    <t>Өлшем бiрлiгi</t>
  </si>
  <si>
    <t>бiрл.</t>
  </si>
  <si>
    <t>%</t>
  </si>
  <si>
    <t>теңге</t>
  </si>
  <si>
    <t>Орталық атқарушы органның жауапты хатшысы/
мемлекеттiк мекеме басшысы</t>
  </si>
  <si>
    <t>(қолы)</t>
  </si>
  <si>
    <t>(аты-жөні)</t>
  </si>
  <si>
    <t>Бюджеттік бағдарлама басшысы</t>
  </si>
  <si>
    <t>11-111-нысан</t>
  </si>
  <si>
    <t>Мемлекеттiк мекемелер жұмысшыларының еңбекақысына арналған шығыcтарды есептеу</t>
  </si>
  <si>
    <t>111 - Еңбек ақы</t>
  </si>
  <si>
    <t>111</t>
  </si>
  <si>
    <t>Бiлiктiлiк разряды</t>
  </si>
  <si>
    <t>Штат бiрлiктерiнiң саны</t>
  </si>
  <si>
    <t>Бiр айдағы лауазымдық жалақылардың сомасы (базалық лауазымдық жалақы х коэфф. х 2-бағ.)/1000</t>
  </si>
  <si>
    <t>Қосымша ақылар</t>
  </si>
  <si>
    <t>Доплаты</t>
  </si>
  <si>
    <t>Бiр айдағы қосымша ақылардың сомасы (5-бағ. +7-бағ. +9-бағ. 11-бағ. + 13-бағ. + 15-бағ + 22-бағ. + 24-бағ. + 26-бағ.)</t>
  </si>
  <si>
    <t>Үстемақылар</t>
  </si>
  <si>
    <t>Бiр айдағы жалақының жиыны (3-бағ. + 27-бағ. + 37-бағ)</t>
  </si>
  <si>
    <t>Бiр жылдағы жалақының жиыны 39-бағ. х12</t>
  </si>
  <si>
    <t>Қызметтердi қоса атқарғаны (қызмет көрсету аймағын кеңейту) және уақытша болмаған қызметкердiң мiндеттерiн орындағаны үшiн</t>
  </si>
  <si>
    <t>Ауыр (аса ауыр) дене еңбегiмен және зиян (аса зиян) және қауiптi (аса қауiптi) еңбек жағдайлары бар жұмыспен айналысатын қызметкерлерге</t>
  </si>
  <si>
    <t>Еңбектiң ерекше жағдайлары</t>
  </si>
  <si>
    <t>Түнгi уақытта жұмыс iстегенi үшiн</t>
  </si>
  <si>
    <t>Мерекежәне демалыс күндерiндегi жұмыс үшiн</t>
  </si>
  <si>
    <t>Мерзiмiнен тыс жұмыс үшiн</t>
  </si>
  <si>
    <t>Радиациялық қатер аумағында жұмыс істегені үшін</t>
  </si>
  <si>
    <t>Экологиялық апат аймақтарында жұмыс істегені үшін</t>
  </si>
  <si>
    <t>Қазақстан Республикасы Үкіметінің 2015 жылғы 31 желтоқсандағы № 1193 қаулысымен бекітілген өзгеде қосымша ақылар</t>
  </si>
  <si>
    <t>Тiркемесi бар автомобильдермен жұмыс iстегенi үшiн үстемақы</t>
  </si>
  <si>
    <t>Сыныптық бiлiктiлiгi үшiн</t>
  </si>
  <si>
    <t>Қарулы Күштерде, басқа әскерлерде және әскери құралымдарда, арнаулы мемлекеттік, құқық қорғау органдары, мемлекеттік өртке қарсы қызмет жүйесіндегі жұмысы үшінiстегенi үшiн</t>
  </si>
  <si>
    <t>Бригадаға басшылық жасағаны үшiн</t>
  </si>
  <si>
    <t>Қазақстан Республикасы Үкіметінің 2015 жылғы 31 желтоқсандағы № 1193 қаулысымен бекітілген өзге де үстемеақылар</t>
  </si>
  <si>
    <t>Бiр айдағы үстеме ақының сомасы (29-бағ. + 31-бағ. + 33-бағ.+35 бағ.+37 бағ.)</t>
  </si>
  <si>
    <t>Қосымша ақы белгiленген қызметкерлердiң саны</t>
  </si>
  <si>
    <t>Сомасы</t>
  </si>
  <si>
    <t>Сомасы (АЕКх (2х17-бағ.+1,75х18-бағ.+х1,5 х19-бағ.+1,25х20-бағ.+1х21-бағ.))/1000</t>
  </si>
  <si>
    <t>Үстемақы белгiленген қызметкерлердiң саны</t>
  </si>
  <si>
    <t>жалпы саны</t>
  </si>
  <si>
    <t>оның iшiнде 2 АЕК</t>
  </si>
  <si>
    <t>оның iшiнде 1,75 АЕК</t>
  </si>
  <si>
    <t>оның iшiнде 1,5 АЕК</t>
  </si>
  <si>
    <t>оның iшiнде 1,25 АЕК</t>
  </si>
  <si>
    <t>оның iшiнде 1 АЕК</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</si>
  <si>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</si>
  <si>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</si>
  <si>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</si>
  <si>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</si>
  <si>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</si>
  <si>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</si>
  <si>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</si>
  <si>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</si>
  <si>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</si>
  <si>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</si>
  <si>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</si>
  <si>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</si>
  <si>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</si>
  <si>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</si>
  <si>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</si>
  <si>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</si>
  <si>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</si>
  <si>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</si>
  <si>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</si>
  <si>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</si>
  <si>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</si>
  <si>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</si>
  <si>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</si>
  <si>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</si>
  <si>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</si>
  <si>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</si>
  <si>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</si>
  <si>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</si>
  <si>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</si>
  <si>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</si>
  <si>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</si>
  <si>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бiрл</t>
  </si>
  <si>
    <t>мың теңге</t>
  </si>
  <si>
    <t>1-й квалификационный разряд</t>
  </si>
  <si>
    <t>2-й квалификационный разряд</t>
  </si>
  <si>
    <t>3-й квалификационный разряд</t>
  </si>
  <si>
    <t>4-й квалификационный разряд</t>
  </si>
  <si>
    <t>Барлығы</t>
  </si>
  <si>
    <t>04-111-нысан</t>
  </si>
  <si>
    <t>Мемлекеттiк бiлiм беру мекемелерi қызметкерлерiнiң еңбекақысына арналған шығыстарды есептеу</t>
  </si>
  <si>
    <t>Лауазымдар санаты</t>
  </si>
  <si>
    <t>Штаттық бiрлiк саны</t>
  </si>
  <si>
    <t>Бiр айдағы лауазымдық жалақының сомасы (2-бағ. х базалық лауазымдық жалақы х коэфф. +... + 20-бағ х базалық лауазымдық жалақы х коэфф.)/1000</t>
  </si>
  <si>
    <t>Ауылдық жерде жұмыс iстегенi үшiн лауазымдық жалақысын</t>
  </si>
  <si>
    <t>Арттыру есебiмен лауазымдық жалақының (мөлшерлеменің) сомасы 22-бағ.+24-бағ.</t>
  </si>
  <si>
    <t>Қосымша ақы</t>
  </si>
  <si>
    <t>Үстемеақы</t>
  </si>
  <si>
    <t>Бiр айдағы негізгі жалақының жиыны 25-бағ.+69-бағ.+ 76-бағ.</t>
  </si>
  <si>
    <t>Бiр жылдағы негізгі жалақының жиыны 77-бағ. х 12</t>
  </si>
  <si>
    <t>Басқарушы персонал</t>
  </si>
  <si>
    <t>Негізгі, әкімшілік және қосалқы персонал</t>
  </si>
  <si>
    <t>Барлығы 2-бағ + 3-бағ +…+19-бағ +20-бағ</t>
  </si>
  <si>
    <t>Осындай арттыру белгiленген қызметкерлердiң саны</t>
  </si>
  <si>
    <t>Сынып жетекшiлiгi үшiн</t>
  </si>
  <si>
    <t>Дәптерлер мен жұмыстарын тексергенi үшiн</t>
  </si>
  <si>
    <t>Оқу орындарын басқару</t>
  </si>
  <si>
    <t>Лауазымдарды қоса атқарғаны (қызмет көрсету аймағының кеңейгені)</t>
  </si>
  <si>
    <t>Ерекше еңбек жағдайлары үшін</t>
  </si>
  <si>
    <t>Бейіндік бағыттағы жекелеген пәндерді тереңдете оқытқаны үшін</t>
  </si>
  <si>
    <t>Ауыр (ерекше ауыр) қол еңбегі жұмыстарымен және еңбек жағдайлары зиянды (ерекше зиянды) және қауіпті (ерекше қауіпті) жұмыстармен айналысатын қызметкерлерге</t>
  </si>
  <si>
    <t>Біліктілік деңгейі үшін</t>
  </si>
  <si>
    <t>Өндірістік оқытуды ұйымдастырғаны үшін</t>
  </si>
  <si>
    <t>Түнгі уақыттағы жұмысы үшін</t>
  </si>
  <si>
    <t>Мереке және демалыс күндеріндегі жұмысы үшін</t>
  </si>
  <si>
    <t>Үстеме жұмыс істегені үшін</t>
  </si>
  <si>
    <t>Уақытша болмаған қызметкердің міндеттерін орындағаны үшін</t>
  </si>
  <si>
    <t>Ғылыми дәрежесі үшін</t>
  </si>
  <si>
    <t>"Аға" мәртебесі үшін</t>
  </si>
  <si>
    <t>Жоғары сапалы оқу-жаттығу процесін тікелей қамтамасыз еткені үшін</t>
  </si>
  <si>
    <t>Қазақстан Республикасы Үкіметінің 2015 жылғы 31 желтоқсандағы № 1193 қаулысымен бекітілген өзге де қосымша ақы</t>
  </si>
  <si>
    <t>Бiр айдағы қосымша ақы сомасы (27-бағ.+ 29-бағ.+ 31-бағ.+ 33-бағ.+ 35-бағ.+ 37-бағ.+ 39-бағ.+ 41-бағ.+ 43-бағ.+ 45-бағ.+ 47-бағ.+ 49-бағ.+ 51-бағ.+ 53-бағ.+ 55-бағ.+ 57-бағ.+ 59-бағ.+ 66-бағ.+ 68-бағ.)</t>
  </si>
  <si>
    <t>Құрметті атағы үшін</t>
  </si>
  <si>
    <t>Қазақстан Республикасы Үкіметінің 2015 жылғы 31 желтоқсандағы № 1193 қаулысымен бекітілген өзге де үстемеақы</t>
  </si>
  <si>
    <t>Бiр айдағы үстемеақы сомасы (71-бағ.+73-бағ.+75-бағ.)</t>
  </si>
  <si>
    <t>Сомасы (АЕКх (61-бағ. х 2+62-бағх1,75х +63-бағ. х1,5 +64-бағ.+1,25х65-бағ. х 1))/1000</t>
  </si>
  <si>
    <t>Үстеме ақы белгiленген қызметкерлердiң саны</t>
  </si>
  <si>
    <t>0-ден 3-ке дейiн</t>
  </si>
  <si>
    <t>3-тен 6-ға дейiн</t>
  </si>
  <si>
    <t>6-дан 9-ға дейiн</t>
  </si>
  <si>
    <t>9-дан 12-ге дейiн</t>
  </si>
  <si>
    <t>12-ден 16-ға дейiн</t>
  </si>
  <si>
    <t>16-дан 20-ға дейiн</t>
  </si>
  <si>
    <t>20-дан 25-ке дейiн</t>
  </si>
  <si>
    <t>25 жылдан жоғары</t>
  </si>
  <si>
    <t>0-ден 1-ге дейiн</t>
  </si>
  <si>
    <t>1-ден 2-ге дейiн</t>
  </si>
  <si>
    <t>2-ден 3-ке дейiн</t>
  </si>
  <si>
    <t>3-тен 5-ке дейiн</t>
  </si>
  <si>
    <t>5-тен 7-ге дейiн</t>
  </si>
  <si>
    <t>7-ден 10-ға дейiн</t>
  </si>
  <si>
    <t>10-дан 13-ке дейiн</t>
  </si>
  <si>
    <t>13-тен 16-ға дейiн</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</si>
  <si>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</si>
  <si>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</si>
  <si>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</si>
  <si>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</si>
  <si>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</si>
  <si>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</si>
  <si>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</si>
  <si>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</si>
  <si>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</si>
  <si>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</si>
  <si>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</si>
  <si>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</si>
  <si>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</si>
  <si>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</si>
  <si>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</si>
  <si>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</si>
  <si>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</si>
  <si>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</si>
  <si>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</si>
  <si>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</si>
  <si>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</si>
  <si>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</si>
  <si>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</si>
  <si>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</si>
  <si>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</si>
  <si>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</si>
  <si>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</si>
  <si>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</si>
  <si>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</si>
  <si>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</si>
  <si>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</si>
  <si>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</si>
  <si>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</si>
  <si>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</si>
  <si>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</si>
  <si>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</si>
  <si>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</si>
  <si>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</si>
  <si>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B2-2</t>
  </si>
  <si>
    <t>B2-3</t>
  </si>
  <si>
    <t>B2-4</t>
  </si>
  <si>
    <t>B4-4</t>
  </si>
  <si>
    <t>А2-3</t>
  </si>
  <si>
    <t>A1-3-1</t>
  </si>
  <si>
    <t>A1-3</t>
  </si>
  <si>
    <t>B3-2</t>
  </si>
  <si>
    <t>B3-3</t>
  </si>
  <si>
    <t>B3-4</t>
  </si>
  <si>
    <t>С-1</t>
  </si>
  <si>
    <t>С-2</t>
  </si>
  <si>
    <t>С-3</t>
  </si>
  <si>
    <t>D-1</t>
  </si>
  <si>
    <t>01-113-нысан</t>
  </si>
  <si>
    <t>Өтемақы төлемдерiне арналған шығыстарды есептеу</t>
  </si>
  <si>
    <t>113 - Өтемақы төлемдері</t>
  </si>
  <si>
    <t>113</t>
  </si>
  <si>
    <t>Еңбек ақыға арналған шығыстарды есептеу тиiстi нысандар бойынша 1 айдағы лауазымдық еңбек ақы мөлшерi</t>
  </si>
  <si>
    <t>Мемлекеттiк және азаматтық қызметкерлерге сауықтыруға арналған жәрдемақы</t>
  </si>
  <si>
    <t>Экологиялық апат аймағында тұратын қызметкерлерге сауықтыруға арналған жәрдемақы</t>
  </si>
  <si>
    <t>Бiр жылға сауықтыруға арналған жәрдемақы сомасы (4-бағ.+ 6-бағ.)</t>
  </si>
  <si>
    <t>Қызмет ауыстыру кезiндегi көтерме жәрдемақы</t>
  </si>
  <si>
    <t>Жасы бойынша қызметтен босаған кездегi бiрыңғай жәрдемақы, отставкаға кетер кездегi судьяларға демалыс жәрдемақысы және оның өкiлеттiгiнiң мерзiмi өту жөнiнде депутатқа жәрдемақы, сондай-ақ мерзiмдiк қызмет әскери қызметшiлерiне әскери қызметтен босаған кездегi бiрыңғай</t>
  </si>
  <si>
    <t>Зиян және қауiптi еңбек жағдайлары үшiн өтемақы</t>
  </si>
  <si>
    <t>Ерекше еңбек жағдайлары үшiн өтемақы</t>
  </si>
  <si>
    <t>7-бағ. + 9-бағ. + 11-бағ. + 13-бағ. + 15-бағ. + 113-ерекшелiк бойынша жиыны</t>
  </si>
  <si>
    <t>Мөлшерi</t>
  </si>
  <si>
    <t>Сомасы 2-бағ.х 3-бағ.</t>
  </si>
  <si>
    <t>Қызметкерлер саны</t>
  </si>
  <si>
    <t>Құқық қорғау органдары әскери қызметкерлерiнiң, қызметшiлерiнiң саны</t>
  </si>
  <si>
    <t>Алушылар саны</t>
  </si>
  <si>
    <t>коэф.</t>
  </si>
  <si>
    <t>01-121-нысан</t>
  </si>
  <si>
    <t>Әлеуметтiк салықты төлеуге арналған шығыстарды есептеу</t>
  </si>
  <si>
    <t>121 - Әлеуметтік салық</t>
  </si>
  <si>
    <t>121</t>
  </si>
  <si>
    <t>Еңбек ақының салық салынатын қоры</t>
  </si>
  <si>
    <t>Әлеуметтiк салық мөлшерлемесі</t>
  </si>
  <si>
    <t>01-122-нысан</t>
  </si>
  <si>
    <t>Мемлекеттiк әлеуметтiк сақтандыру қорына әлеуметтiк аударымдарды төлеуге арналған шығыстардың есебi</t>
  </si>
  <si>
    <t>122 - Мемлекеттiк әлеуметтiк сақтандыру қорына әлеуметтiк аударымдар</t>
  </si>
  <si>
    <t>122</t>
  </si>
  <si>
    <t>Жалақы төлеудiң салық салынатын қоры</t>
  </si>
  <si>
    <t>Әлеуметтiк аударымдар ставкасы</t>
  </si>
  <si>
    <t>Жыл iшiндегi әлеуметтiк аударымдар сомасы (1-б. х 2-б.)/100</t>
  </si>
  <si>
    <t>01-123-нысан</t>
  </si>
  <si>
    <t>123 - Мiндеттi сақтандыру жарналары</t>
  </si>
  <si>
    <t>123</t>
  </si>
  <si>
    <t>Көлiк құралының түрi</t>
  </si>
  <si>
    <t>Көлiк құралының түрi бойынша коэффициент мөлшерi *</t>
  </si>
  <si>
    <t>Алматы облысы</t>
  </si>
  <si>
    <t>Түркістан облысы</t>
  </si>
  <si>
    <t>Шығыс Қазақстан облысы</t>
  </si>
  <si>
    <t>Қостанай облысы</t>
  </si>
  <si>
    <t>Қарағанды облысы</t>
  </si>
  <si>
    <t>Солтүстiк облысы</t>
  </si>
  <si>
    <t>Ақмола облысы</t>
  </si>
  <si>
    <t>Павлодар облысы</t>
  </si>
  <si>
    <t>Жамбыл облысы</t>
  </si>
  <si>
    <t>Ақтөбе облысы</t>
  </si>
  <si>
    <t>Батыс Қазақстан облысы</t>
  </si>
  <si>
    <t>Қызылорда облысы</t>
  </si>
  <si>
    <t>Атырау облысы</t>
  </si>
  <si>
    <t>Маңғыстау облысы</t>
  </si>
  <si>
    <t>Алматы қаласы</t>
  </si>
  <si>
    <t>Нұр-Сұлтан қаласы</t>
  </si>
  <si>
    <t>Шымкент қаласы</t>
  </si>
  <si>
    <t>Жарна сомасы**</t>
  </si>
  <si>
    <t>көлiк құралдарының саны</t>
  </si>
  <si>
    <t>Жеңiл</t>
  </si>
  <si>
    <t>7 жылға дейінгі жеңіл автомобильдер</t>
  </si>
  <si>
    <t>7 жылдан жоғарғы автомобильдер</t>
  </si>
  <si>
    <t>16 жолаушы орыны бар автобустар</t>
  </si>
  <si>
    <t>16 жолаушы орыны бар автобустар (7 жылға дейінгі)</t>
  </si>
  <si>
    <t>16 жолаушы орыны бар автобустар (7 жылдан жоғарғы)</t>
  </si>
  <si>
    <t>16-дан аса жолаушы орны бар автобустар</t>
  </si>
  <si>
    <t>16-дан аса жолаушы орны бар автобустар (7 жылға дейінгі)</t>
  </si>
  <si>
    <t>16-дан аса жолаушы орны бар автобустар (7 жылдан жоғарғы)</t>
  </si>
  <si>
    <t>Жүк</t>
  </si>
  <si>
    <t>Жүк (7 жылға дейінгі)</t>
  </si>
  <si>
    <t>Жүк (7 жылдан жоғарғы)</t>
  </si>
  <si>
    <t>Троллейбустар, трамвайлар</t>
  </si>
  <si>
    <t>Троллейбустар, трамвайлар (7 жылға дейінгі)</t>
  </si>
  <si>
    <t>Троллейбустар, трамвайлар (7 жылдан жоғарғы)</t>
  </si>
  <si>
    <t>Мототранспорт</t>
  </si>
  <si>
    <t>Мототранспорт (7 жылға дейінгі)</t>
  </si>
  <si>
    <t>Мототранспорт (7 жылдан жоғарғы)</t>
  </si>
  <si>
    <t>Тiркемелер (жартылай тiркемелер)</t>
  </si>
  <si>
    <t>Тiркемелер (жартылай тiркемелер) 7 жылға дейінгі</t>
  </si>
  <si>
    <t>Тiркемелер (жартылай тiркемелер) 7 жылдан жоғарғы</t>
  </si>
  <si>
    <t>Жиыны</t>
  </si>
  <si>
    <t>х</t>
  </si>
  <si>
    <t>124 - Міндетті әлеуметтік медициналық сақтандыруға аударымдар</t>
  </si>
  <si>
    <t>124</t>
  </si>
  <si>
    <t>Аударымдарды есептеу объектісі</t>
  </si>
  <si>
    <t>Аударымдар мөлшері</t>
  </si>
  <si>
    <t>Бір жылда міндетті әлеуметтiк медициналық сақтандыруға аударымдар сомасы 
(1-б. х 2-б.)/100</t>
  </si>
  <si>
    <t>Қосымша</t>
  </si>
  <si>
    <t>Произвольная форма</t>
  </si>
  <si>
    <t>149 - Өзге де қорларды сатып алу</t>
  </si>
  <si>
    <t>Атауы</t>
  </si>
  <si>
    <t>Сомасы (мың тг.)</t>
  </si>
  <si>
    <t>04-151-нысан</t>
  </si>
  <si>
    <t>Орталық жылу жүйесi бар мемлекеттiк мекемелер үшін ғимараттарды, үй-жайларды жылытуға жұмсалатын жылудын шығыстарын есептеу</t>
  </si>
  <si>
    <t>151 - Коммуналдық қызметтерге ақы төлеу</t>
  </si>
  <si>
    <t>151</t>
  </si>
  <si>
    <t>Жылытылатын алаң (ш.м (т.м.))</t>
  </si>
  <si>
    <t>Бiр айға 1 ш.м (т.м.) үшiн жылудын орташа құн</t>
  </si>
  <si>
    <t>Жылытылатын алаңға арналған бiр айдағы шығындар сомасы (1-бағ.х 2-бағ.)</t>
  </si>
  <si>
    <t>Жылыту маусымының ұзақтығы</t>
  </si>
  <si>
    <t>Жалпы шығындар сомасы (3-бағ.х. 4-бағ.)/1000</t>
  </si>
  <si>
    <t>ш.м (т.м.)</t>
  </si>
  <si>
    <t>айы</t>
  </si>
  <si>
    <t>01-151-нысан</t>
  </si>
  <si>
    <t>Ыстық және суық суға, кәрiз бен газға арналған судын шығыстарын есептеу</t>
  </si>
  <si>
    <t>Заттай көрiнiстегi норма</t>
  </si>
  <si>
    <t>Ақшалай көрiнiстегi норма 2-бағ.х 3-бағ.</t>
  </si>
  <si>
    <t>Қуат бiрлiгiнiң саны</t>
  </si>
  <si>
    <t>Шығыстар сомасы 4-бағ.х 5-бағ./1000</t>
  </si>
  <si>
    <t>куб.м.</t>
  </si>
  <si>
    <t>тыс.тенге</t>
  </si>
  <si>
    <t>Кәріз</t>
  </si>
  <si>
    <t>Тамақ дайындауға арналған газ</t>
  </si>
  <si>
    <t>жиыны</t>
  </si>
  <si>
    <t>03-151-нысан</t>
  </si>
  <si>
    <t>Электр энергиясына ақы төлеуге жұмсалған шығыстарды есептеу</t>
  </si>
  <si>
    <t>Заттай берілген бiрлiкке жұмсалған электр энергиясының жылдық шығыс нормасы</t>
  </si>
  <si>
    <t>Электр энергиясына арналған тариф</t>
  </si>
  <si>
    <t>Ақшалай берілген бiрлiкке жұмсалған электр энергиясының жылдық шығыс нормасы 1-бағ.х 2-бағ.</t>
  </si>
  <si>
    <t>Шығыстар сомасы (3-бағ.х 4-бағ.) /1000</t>
  </si>
  <si>
    <t>квт</t>
  </si>
  <si>
    <t>бірл.</t>
  </si>
  <si>
    <t>01-152-нысан</t>
  </si>
  <si>
    <t>Байланыс қызметтерiне ақы төлеуге жұмсалған шығыстарды есептеу</t>
  </si>
  <si>
    <t>152 - Байланыс қызметтерiне ақы төлеу</t>
  </si>
  <si>
    <t>152</t>
  </si>
  <si>
    <t>Байланыс түрлерi</t>
  </si>
  <si>
    <t>Нөмiрлер (нүктелер, арналар) саны (бiрлiк)</t>
  </si>
  <si>
    <t>Айына 1 бiрлiкке арналған абоненттiк ақы (теңге)</t>
  </si>
  <si>
    <t>Айына 1 бiрлiкке арналған уақытына қарай ақы (теңге)</t>
  </si>
  <si>
    <t>Байланыс арнасын пайдаланғаны үшiн жылына 1 рет ақы төлеу мөлшерi (теңге)</t>
  </si>
  <si>
    <t>Айына 1 бiрлiкке арналған орташа шығындар (теңге)</t>
  </si>
  <si>
    <t>Айлар саны</t>
  </si>
  <si>
    <t>Айына 1 бiрлiкке арналған жалгерлiк төлем</t>
  </si>
  <si>
    <t>Айына трафик үшiн төлем</t>
  </si>
  <si>
    <t>Шығындар сомасы ((4-бағ.х 8-бағ. + 5-бағ.х 8-бағ. + 6-бағ.+ 7-бағ. х 8-бағ.+ 9-бағ. х 8-бағ.+ 10-бағ. х 8-бағ.)х 3-бағ.) /1000</t>
  </si>
  <si>
    <t>1. Үкiметтiк байланыс</t>
  </si>
  <si>
    <t>2. Радиотелефондар</t>
  </si>
  <si>
    <t>3. Модем бойынша деректер беру</t>
  </si>
  <si>
    <t>4. Тiкелей байланыс арналары</t>
  </si>
  <si>
    <t>Мб</t>
  </si>
  <si>
    <t>5. Коммутациялық байланыс арналары, сағат</t>
  </si>
  <si>
    <t>сағат</t>
  </si>
  <si>
    <t>6. Телетайп</t>
  </si>
  <si>
    <t>7. Қалалық телефон нөмiрлерi (о.i. факс):</t>
  </si>
  <si>
    <t>негiзгi</t>
  </si>
  <si>
    <t>дана</t>
  </si>
  <si>
    <t>қатар</t>
  </si>
  <si>
    <t>8. Iшкi (мекемелiк) байланыс</t>
  </si>
  <si>
    <t>9. Транктiк байланыс (Моторола, Маяк)</t>
  </si>
  <si>
    <t>10. Ұялы байланыс</t>
  </si>
  <si>
    <t>11. Почта-телеграф шығыстары</t>
  </si>
  <si>
    <t>12. Радио</t>
  </si>
  <si>
    <t>бағыт белгiлеушiлер</t>
  </si>
  <si>
    <t>порт</t>
  </si>
  <si>
    <t>Кбит/с</t>
  </si>
  <si>
    <t>14. VPDN қызметтерi</t>
  </si>
  <si>
    <t>Жұрнақты қолдау</t>
  </si>
  <si>
    <t>15.Спутниктiк байланыс қызметтерi</t>
  </si>
  <si>
    <t>жабдықтар</t>
  </si>
  <si>
    <t>16. Өзге де байланыс түрлерi</t>
  </si>
  <si>
    <t>арна</t>
  </si>
  <si>
    <t>159 - Өзге де қызметтер мен жұмыстарға ақы төлеу</t>
  </si>
  <si>
    <t>159</t>
  </si>
  <si>
    <t>В том числе:</t>
  </si>
  <si>
    <t>161 - Ел iшiндегi iссапарлар мен қызметтiк сапарлар</t>
  </si>
  <si>
    <t>163 - Жалпыға бiрдей мiндеттi орта бiлiм қорының шығындары</t>
  </si>
  <si>
    <t>163</t>
  </si>
  <si>
    <t>в том числе:</t>
  </si>
  <si>
    <t>169 - Өзге де ағымдағы шығындар</t>
  </si>
  <si>
    <t>Жоспарлы кезеңi</t>
  </si>
  <si>
    <t>Кiшi бағдарлама</t>
  </si>
  <si>
    <t>Жоспарлы кезенге арналған</t>
  </si>
  <si>
    <t>оның iшiнде,шығыстардың. экономикалық сыныптамасының ерекшелiктерi бойынша</t>
  </si>
  <si>
    <t>1. Барлығы шығындар (мың теңге)</t>
  </si>
  <si>
    <t>112 - Қосымша ақшалай төлемдер</t>
  </si>
  <si>
    <t>414 - Машиналар, жабдықтар, өндірістік және шаруашылық мүккамал құралдарын сатып алу</t>
  </si>
  <si>
    <t>Бюджеттiк өтiнiмдi жасау және 
ұсыну қағидаларына
57-қосымша
ММ нысаны</t>
  </si>
  <si>
    <t>Мемлекеттік мекемелердің бюджеттік бағдарламалары
(кiшi бағдарламалары) бойынша шығыстардың
жиынтық есебі</t>
  </si>
  <si>
    <t>144-Отын, жанар-жағар май материалдарын сатып алу</t>
  </si>
  <si>
    <t>Саны</t>
  </si>
  <si>
    <t>Көлiк құралдары иелерiнiң азаматтық-құқықтық жауапкершiлiгiн мiндеттi сақтандыру кезінде сақтандыру сыйлықақысы мөлшерiн есептеу</t>
  </si>
  <si>
    <t>Тасымалдаушының жолаушылар алдындағы азаматтық-құқықтық жауапкершілігін міндетті сақтандыру кезіндегі сақтандыру сыйлықақысының мөлшерiн есептеу</t>
  </si>
  <si>
    <t>02-123-нысан</t>
  </si>
  <si>
    <t>Жеңіл автомобильдер, автобустар, шағын автобустар:</t>
  </si>
  <si>
    <t>жолаушылар орны 4-ке дейін, қоса алғанда</t>
  </si>
  <si>
    <t>жолаушылар орны 4-тен 7-ге дейін, қоса алғанда</t>
  </si>
  <si>
    <t>жолаушылар орны 7-ден 16-ға дейін, қоса алғанда</t>
  </si>
  <si>
    <t>жолаушылар орны 16-дан 30-ға дейін, қоса алғанда</t>
  </si>
  <si>
    <t>жолаушылар орны 30-дан көп</t>
  </si>
  <si>
    <t>Трамвайлар, троллейбустар</t>
  </si>
  <si>
    <t>Тажигулова Батырхан Султансиховна</t>
  </si>
  <si>
    <t>Тлеп Гаухар Булатқызы</t>
  </si>
  <si>
    <t>тех су</t>
  </si>
  <si>
    <t>16. Өзге де байланыс түрлерi ДВД</t>
  </si>
  <si>
    <t>01-116-нысан</t>
  </si>
  <si>
    <t>Жұмыс берушілердің міндетті зейнетақы жарналарына арналған шығыстарды есептеу</t>
  </si>
  <si>
    <t>116 - Әлеуметтік салық</t>
  </si>
  <si>
    <t>Қызметкерлердің саны</t>
  </si>
  <si>
    <t>Қызметкерлердің ай сайынғы табысы</t>
  </si>
  <si>
    <t>Жұмыс берушінің міндетті зейнетақы жарнасының мөлшері (%)</t>
  </si>
  <si>
    <t>Айына жарна сомасы (2-баған х 3-баған )/100</t>
  </si>
  <si>
    <t>Жылына жарна сомасы 4-баған х12</t>
  </si>
  <si>
    <t>бірлік</t>
  </si>
  <si>
    <t xml:space="preserve">мың. Тенге </t>
  </si>
  <si>
    <t>082/015</t>
  </si>
  <si>
    <t>082/15</t>
  </si>
  <si>
    <t xml:space="preserve">116 - Жұмыс берушілердің міндетті зейнетақы жарналары </t>
  </si>
  <si>
    <t>Бас есепші</t>
  </si>
  <si>
    <t xml:space="preserve">
Мемлекеттiк мекеме басшысы</t>
  </si>
  <si>
    <t>Қосымша 49</t>
  </si>
  <si>
    <t>Жылына салық (3-баған х 4-баған)/100</t>
  </si>
  <si>
    <t>Зейнеткер жасына жеткен қызметкерлердiң саны</t>
  </si>
  <si>
    <t>Зейнеткер жасына жетпеген қызметкерлердiң саны</t>
  </si>
  <si>
    <t>02-124-нысан</t>
  </si>
  <si>
    <t xml:space="preserve">Мемлекеттiк әлеуметтiк медициналық сақтандыруға
аударымдарды төлеуге арналған шығыстардың есебi
</t>
  </si>
  <si>
    <t xml:space="preserve">Жеке тұлғалар және акцияларының бақылау пакеттері мемлекетке
тиесілі мемлекеттік кәсіпорындар, акционерлік қоғамдар және
мемлекеттік қатысу үлестерінің мөлшерлері қатысушылардың жалпы
жиналысының шешімін анықтауға мүмкіндік беретін жауапкершілігі
шектеулі серіктестіктер көрсеткен жұмыстарға және көрсетілетін
қызметтерге төлеу жүргізу бойынша шығыстарды есептеу
</t>
  </si>
  <si>
    <t>02-159</t>
  </si>
  <si>
    <t>Деректер түрi (болжам, жоспар, есеп)</t>
  </si>
  <si>
    <t>Деректер түрi(болжам, жоспар, есеп)</t>
  </si>
  <si>
    <t>Маңғыстау облысының білім басқармасының Түпқараған ауданы бойынша білім бөлімінің"  Ж.Мыңбаев атындағы мектеп-гимназия"КММ</t>
  </si>
  <si>
    <t>Маңғыстау облысының білім басқармасының "Түпқараған ауданы бойынша білім бөлімі" мемлекеттік мекемесі</t>
  </si>
  <si>
    <t xml:space="preserve">13. Интернет желiсiне кiру қызметтерi </t>
  </si>
  <si>
    <t>116- Өтемақы төлемдері</t>
  </si>
  <si>
    <t>В2-1</t>
  </si>
  <si>
    <t>В2-2</t>
  </si>
  <si>
    <t>В2-3</t>
  </si>
  <si>
    <t>В2-4</t>
  </si>
  <si>
    <t>В3-2</t>
  </si>
  <si>
    <t>В3-3</t>
  </si>
  <si>
    <t>В3-4</t>
  </si>
  <si>
    <t>В4-2</t>
  </si>
  <si>
    <t>В4-3</t>
  </si>
  <si>
    <t>В4-4</t>
  </si>
  <si>
    <t>С1</t>
  </si>
  <si>
    <t>С2</t>
  </si>
  <si>
    <t>С3</t>
  </si>
  <si>
    <t>D1</t>
  </si>
  <si>
    <t>A2-3</t>
  </si>
  <si>
    <t>154-Қызметтерді төлеу бойынша зерттеулер</t>
  </si>
  <si>
    <t>2025-2028</t>
  </si>
  <si>
    <t>158 - Жұмыстар мен қызметтерге ақы төлеу саласындағы
ақпараттандыру</t>
  </si>
  <si>
    <t>40-Қосымша</t>
  </si>
  <si>
    <t>149</t>
  </si>
  <si>
    <t>Өлшем бірлікiгi</t>
  </si>
  <si>
    <t>Бірлікiк үшін орташа құны, теңге</t>
  </si>
  <si>
    <t>Жалпы құны, мың теңге (3-баған х 4-баған)/1000</t>
  </si>
  <si>
    <t>штук</t>
  </si>
  <si>
    <t xml:space="preserve">штук </t>
  </si>
  <si>
    <t>Лампа люминесцентная двухцокольная</t>
  </si>
  <si>
    <t>месяц</t>
  </si>
  <si>
    <t>Моющее средство для туалета</t>
  </si>
  <si>
    <t>Пакет для мусора 30л</t>
  </si>
  <si>
    <t>Бумага в формате А4</t>
  </si>
  <si>
    <t>пачка</t>
  </si>
  <si>
    <t>Моющее средство для мытья полов 5 л</t>
  </si>
  <si>
    <t>Моющее средство для раковин</t>
  </si>
  <si>
    <t>метр</t>
  </si>
  <si>
    <t>Мыло хозяйственные</t>
  </si>
  <si>
    <t>Итого</t>
  </si>
  <si>
    <t>02-149-нысан</t>
  </si>
  <si>
    <t>Услуги по вывозу (сбору) неопасных отходов/имущества/материалов</t>
  </si>
  <si>
    <t>Услуги по техническому обслуживанию  видеонаблюдения и аналичного оборудования</t>
  </si>
  <si>
    <t>Услуги по техническому обслуживанию пожарной оборудования</t>
  </si>
  <si>
    <t>Услуги охраны</t>
  </si>
  <si>
    <t>Услуги по техническому обслуживанию ЕДДС пульт</t>
  </si>
  <si>
    <t>Услуги по опрессовке и промывке системы отопления</t>
  </si>
  <si>
    <t>Услуги по опорожению жидких отходов  (септиков).</t>
  </si>
  <si>
    <t>Услуги по чистке печей/дымоходов/вентиляционных каналов и аналогичного оборудования</t>
  </si>
  <si>
    <t>Услуги по техническому обслуживанию газовых установок/оборудования/систем/аппаратов/газопроводов</t>
  </si>
  <si>
    <t>Сметная документация</t>
  </si>
  <si>
    <t>медосмотр сотрудников</t>
  </si>
  <si>
    <t>Услуги по пропитке и протравливанию древесины консервантами и другими веществами</t>
  </si>
  <si>
    <t>услуги по техническому обслуживанию тревожной сигнализации</t>
  </si>
  <si>
    <t>услуги по утилизацию ламп</t>
  </si>
  <si>
    <t>2024ж. 
жоспарын
нақтылау</t>
  </si>
  <si>
    <t>01-144-нысан</t>
  </si>
  <si>
    <t>Дербес жылыту жүйесі бар мемлекеттік мекемелер үшін ғимаоаттарды,үй-жайларды жылыту үшін атты және сұйық отынды сатып алуға шығыстарды есептеу</t>
  </si>
  <si>
    <t>Жоспар</t>
  </si>
  <si>
    <t>144 - Отын, жанар-жағар май материалдарын сатып алу</t>
  </si>
  <si>
    <t>144</t>
  </si>
  <si>
    <t xml:space="preserve">Отын түрі </t>
  </si>
  <si>
    <t xml:space="preserve">Айына 1 ш.м алаңға отын шығынының өткен жылы нақты шығындар </t>
  </si>
  <si>
    <t>Жылытылатын алаң</t>
  </si>
  <si>
    <t xml:space="preserve">Жылыту маусымының ұзақтығы </t>
  </si>
  <si>
    <t>Қажетті отынкөлемі (2-баған х 3-бағанх4 баған)</t>
  </si>
  <si>
    <t>Бір бірлікте отын құны</t>
  </si>
  <si>
    <t>Жалпы шығыстар сомасы (5-баған х 6-баған)/1000</t>
  </si>
  <si>
    <t>Сұйық( дизель отыны)генераторга</t>
  </si>
  <si>
    <t>Жиыны:</t>
  </si>
  <si>
    <t>Мемлекеттiк органның жанар-жағармай материалдарына арналған шығыстарды есептеу</t>
  </si>
  <si>
    <t>Автомобиль маркасы</t>
  </si>
  <si>
    <t>Қызметтiк автокөлiктер саны</t>
  </si>
  <si>
    <t>Қозғалтқыш көлемi, см. куб.</t>
  </si>
  <si>
    <t>Базалық норма л/100 км</t>
  </si>
  <si>
    <t>Бiрайдағы жүру лимитi</t>
  </si>
  <si>
    <t>Бiрайдағы жүру лимитiне шаққандағы ЖЖМ шығыстарының нормасы (5бағ/100) *4бағ</t>
  </si>
  <si>
    <t>1 литр ЖЖМ бағасы</t>
  </si>
  <si>
    <t>Бiр автокөлiкке шаққандағы ЖЖМ шығыстарының сомасы бiр айға, мың.теңге (6 бағ х 7бағ / 1000)</t>
  </si>
  <si>
    <t>Барлық машинаға шаққандағы ЖЖМ шығыстарының сомасы жылына, мың.теңге (8 бағх 12*2бағ)</t>
  </si>
  <si>
    <t>Түзету коэффициенттеріне шығыстар сомасы, мың.теңге</t>
  </si>
  <si>
    <t>Барлығы шығыстар
(9бағ х 10 бағ)</t>
  </si>
  <si>
    <t>Паз  32051</t>
  </si>
  <si>
    <t>01-161-нысан</t>
  </si>
  <si>
    <t>Ел iшiндегi қызметтiк iссапарларға арналған шығыстарды есептеу</t>
  </si>
  <si>
    <t>161</t>
  </si>
  <si>
    <t>1 адамға жұмсалған тәулiктiк шығыстарды өтеу нормасы (2 х АЕК) (теңге)</t>
  </si>
  <si>
    <t>1 адамға тәулiгiне тұрғын үй-жайды жалдау бойынша
шығыстар (теңге)</t>
  </si>
  <si>
    <t>Тәулiктiк шығыстарды есептеу үшін адам/күндердiң орташа жылдық саны (адам/күн)</t>
  </si>
  <si>
    <t>Тұрғын үй-жайды жалдау бойынша шығыстарды есептеу үшін арналған адам/күндердiң орташа жылдық саны (адам/күн)</t>
  </si>
  <si>
    <t>Iссапарға жiберiлетiн адамдардың орташа жылдық саны (адам)</t>
  </si>
  <si>
    <t>Екі жаққа бір жол жүрудің орталық құны (теңге)</t>
  </si>
  <si>
    <t>Шығыстар сомасы (мың теңге) (1-б.х3-б.)+2-б.х4-б.+5-б.х6-б.)/1000</t>
  </si>
  <si>
    <t>55-Қосымша</t>
  </si>
  <si>
    <t>01-169-нысан</t>
  </si>
  <si>
    <t xml:space="preserve">«Өзге де ағымдағы шығыстар» ерекшелiгi бойынша
 шығыстарды есептеу
</t>
  </si>
  <si>
    <t>169</t>
  </si>
  <si>
    <t>Өлшем бірлігі</t>
  </si>
  <si>
    <t>Бірлік үшін орташа құны, (мың теңге)</t>
  </si>
  <si>
    <t>Жалпы құны, (мың теңге)</t>
  </si>
  <si>
    <t>19 литырлық ауыз су сатып алу</t>
  </si>
  <si>
    <t>техосмотр автобуска</t>
  </si>
  <si>
    <t>услуга</t>
  </si>
  <si>
    <t>Эмиссия,налоги,пеня</t>
  </si>
  <si>
    <t>подарки на елку</t>
  </si>
  <si>
    <t>Летний лагерь внутри школы для малообеспеченных детей 80детей *10 дни*1500 тенге</t>
  </si>
  <si>
    <t>На новогоднюю елку 10 детей *120000 тенге</t>
  </si>
  <si>
    <t>02-414-нысан</t>
  </si>
  <si>
    <t xml:space="preserve">Мемлекеттiк мекеменiң кеңсе жиһаздын сатып алуға арналған
 шығыстарын есептеу
</t>
  </si>
  <si>
    <t>414 -Машиналар, жабдықтар, өндірістік және шаруашылық мүккамал құралдарын сатып алу</t>
  </si>
  <si>
    <t>Лауазымның атауы</t>
  </si>
  <si>
    <t>Кенсе жиһазының атауы</t>
  </si>
  <si>
    <t>Кеңселiк жиһаз сатып алу нормативi</t>
  </si>
  <si>
    <t>Қолда бар кеңсе жиһазының нақты саны</t>
  </si>
  <si>
    <t>Шығарылған жылы</t>
  </si>
  <si>
    <t>Нормативтерге сәйкес тозу</t>
  </si>
  <si>
    <t>Сатып алу жоспарланып отырған кеңсе жиһазының саны</t>
  </si>
  <si>
    <t>Бiр тауар бірлікiгiнiң құны</t>
  </si>
  <si>
    <t>Жалпы құны (7 бағанх 8 баған)</t>
  </si>
  <si>
    <t>мың.теңге</t>
  </si>
  <si>
    <t>Ж.Мынбаев</t>
  </si>
  <si>
    <t>еңбек кабинеті қыздар және ұлдар</t>
  </si>
  <si>
    <t xml:space="preserve">Шығыс материалдарын сатып алу бойынша
 шығыстарды есептеу
</t>
  </si>
  <si>
    <t>Маски одноразовые</t>
  </si>
  <si>
    <t>простыня для кушетки</t>
  </si>
  <si>
    <t>смеситель для умывальника</t>
  </si>
  <si>
    <t>Стакан одноразовый</t>
  </si>
  <si>
    <t>перчатки хозяйственные</t>
  </si>
  <si>
    <t xml:space="preserve">Стеклоочиститель </t>
  </si>
  <si>
    <t>удобрения для цветов 25 кг</t>
  </si>
  <si>
    <t>мешок</t>
  </si>
  <si>
    <t>Губка для мытья посуды</t>
  </si>
  <si>
    <t xml:space="preserve">Туалетная бумага </t>
  </si>
  <si>
    <t>Ершик для унитаза с подставкой</t>
  </si>
  <si>
    <t xml:space="preserve">Марля отбеленная </t>
  </si>
  <si>
    <t xml:space="preserve">горшок для цветов белый </t>
  </si>
  <si>
    <t xml:space="preserve">Мусорный ведро </t>
  </si>
  <si>
    <t>ДеХлор для дезинфекции.</t>
  </si>
  <si>
    <t xml:space="preserve">Жидкое мыло для рук </t>
  </si>
  <si>
    <t>набор ключей для сантехника</t>
  </si>
  <si>
    <t xml:space="preserve">набор </t>
  </si>
  <si>
    <t>Тросс</t>
  </si>
  <si>
    <t>Калькулятор</t>
  </si>
  <si>
    <t>картридж W-1106</t>
  </si>
  <si>
    <t>Картридж PC 211 EV</t>
  </si>
  <si>
    <t xml:space="preserve">картридж CF 283 A </t>
  </si>
  <si>
    <t>картридж 285 A</t>
  </si>
  <si>
    <t>картридж W 1500A</t>
  </si>
  <si>
    <t>картридж 415.436.725.726</t>
  </si>
  <si>
    <t>Мыльница для мыло</t>
  </si>
  <si>
    <t>Оцинкованное ведро</t>
  </si>
  <si>
    <t>Пластиковое ведро</t>
  </si>
  <si>
    <t>веник с совком</t>
  </si>
  <si>
    <t>ветошь для мытья полов</t>
  </si>
  <si>
    <t>ручка лопаты</t>
  </si>
  <si>
    <t>стиральный порошок</t>
  </si>
  <si>
    <t>Сердцевины для замка</t>
  </si>
  <si>
    <t>02-154</t>
  </si>
  <si>
    <t>142-дәрі-дәрмек сатып алу және т.б</t>
  </si>
  <si>
    <t>услуги по проведению лабораторных исследовании</t>
  </si>
  <si>
    <t>санитарно бактериологические химические иследования</t>
  </si>
  <si>
    <t>Ақпараттық технологиялар саласындағы жұмыстар мен қызметтерге ақы төлеу</t>
  </si>
  <si>
    <t>158 - ақпараттық технологиялар саласындағы жұмыстар мен қызметтерге ақы төлеу</t>
  </si>
  <si>
    <t>154 -зерттеу қызметтеріне ақы төлеу</t>
  </si>
  <si>
    <t>зерттеу қызметтеріне ақы төлеу</t>
  </si>
  <si>
    <t>предоставление доступа к АИС Безоопасная школа</t>
  </si>
  <si>
    <t>услуги по польз програм-ми продуктами находящ в удаленном доступ</t>
  </si>
  <si>
    <t>поддержка сайт</t>
  </si>
  <si>
    <t>Летний лагерь  вне школы для малообеспеченных детей 20 детей* 200000 тенге</t>
  </si>
  <si>
    <t>Обеспечить горячим питанием остро нуждаюшихся учеников из малообеспеченных семей 23 детей *182 дней*600тенге</t>
  </si>
  <si>
    <t>Финансовая помощь для учеников из малообеспеченных семьей 120детей *47095тенге</t>
  </si>
  <si>
    <t>Горячее питание 1-4 классов 315 уч*182дней*570тг</t>
  </si>
  <si>
    <t>Услуги дезинфекции</t>
  </si>
  <si>
    <t>жоспар</t>
  </si>
  <si>
    <t xml:space="preserve">Мяч футбольный </t>
  </si>
  <si>
    <t xml:space="preserve">Мяч волейбольный </t>
  </si>
  <si>
    <t>подписка на газеты и журналы на 2025 год</t>
  </si>
  <si>
    <t>картридж PANTUM 6507</t>
  </si>
  <si>
    <t xml:space="preserve">Жоспар </t>
  </si>
  <si>
    <t>ауыз су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</si>
</sst>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қосымша&quot;"/>
    <numFmt numFmtId="165" formatCode="0.0"/>
    <numFmt numFmtId="166" formatCode="0.000"/>
    <numFmt numFmtId="167" formatCode="#,##0.000"/>
    <numFmt numFmtId="168" formatCode="0.0000"/>
    <numFmt numFmtId="169" formatCode="#,##0.0"/>
  </numFmts>
  <fonts count="20" x14ac:knownFonts="1">
    <font>
      <sz val="8"/>
      <name val="Arial"/>
    </font>
    <font>
      <sz val="10"/>
      <color rgb="FF000000"/>
      <name val="Times New Roman"/>
      <family val="1"/>
      <charset val="204"/>
    </font>
    <font>
      <sz val="8"/>
      <name val="Arial"/>
      <family val="2"/>
    </font>
    <font>
      <sz val="12"/>
      <color theme="1"/>
      <name val="Times New Roman"/>
      <family val="1"/>
      <charset val="204"/>
    </font>
    <font>
      <sz val="11"/>
      <name val="Times New Roman"/>
      <family val="1"/>
      <charset val="204"/>
    </font>
    <font>
      <b/>
      <sz val="11"/>
      <name val="Times New Roman"/>
      <family val="1"/>
      <charset val="204"/>
    </font>
    <font>
      <sz val="8"/>
      <name val="Times New Roman"/>
      <family val="1"/>
      <charset val="204"/>
    </font>
    <font>
      <sz val="12"/>
      <color rgb="FF000000"/>
      <name val="Times New Roman"/>
      <family val="1"/>
      <charset val="204"/>
    </font>
    <font>
      <sz val="10"/>
      <color rgb="FF000000"/>
      <name val="Times New Roman"/>
      <family val="1"/>
      <charset val="204"/>
    </font>
    <font>
      <b/>
      <sz val="10"/>
      <color rgb="FF000000"/>
      <name val="Times New Roman"/>
      <family val="1"/>
      <charset val="204"/>
    </font>
    <font>
      <u/>
      <sz val="10"/>
      <color rgb="FF000000"/>
      <name val="Times New Roman"/>
      <family val="1"/>
      <charset val="204"/>
    </font>
    <font>
      <b/>
      <sz val="12"/>
      <color rgb="FF000000"/>
      <name val="Times New Roman"/>
      <family val="1"/>
      <charset val="204"/>
    </font>
    <font>
      <sz val="10"/>
      <name val="Times New Roman"/>
      <family val="1"/>
      <charset val="204"/>
    </font>
    <font>
      <sz val="10"/>
      <color rgb="FF333333"/>
      <name val="Times New Roman"/>
      <family val="1"/>
      <charset val="204"/>
    </font>
    <font>
      <b/>
      <sz val="12"/>
      <name val="Times New Roman"/>
      <family val="1"/>
      <charset val="204"/>
    </font>
    <font>
      <b/>
      <u/>
      <sz val="10"/>
      <color rgb="FF000000"/>
      <name val="Times New Roman"/>
      <family val="1"/>
      <charset val="204"/>
    </font>
    <font>
      <sz val="12"/>
      <name val="Times New Roman"/>
      <family val="1"/>
      <charset val="204"/>
    </font>
    <font>
      <sz val="10"/>
      <color rgb="FF212529"/>
      <name val="Times New Roman"/>
      <family val="1"/>
      <charset val="204"/>
    </font>
    <font>
      <sz val="10"/>
      <color rgb="FF01011B"/>
      <name val="Times New Roman"/>
      <family val="1"/>
      <charset val="204"/>
    </font>
    <font>
      <sz val="10"/>
      <color theme="1"/>
      <name val="Times New Roman"/>
      <family val="1"/>
      <charset val="204"/>
    </font>
  </fonts>
  <fills count="6">
    <fill>
      <patternFill patternType="none"/>
    </fill>
    <fill>
      <patternFill patternType="gray125"/>
    </fill>
    <fill>
      <patternFill patternType="solid">
        <fgColor auto="1"/>
        <bgColor auto="1"/>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thin">
        <color rgb="FF000000"/>
      </top>
      <bottom/>
      <diagonal/>
    </border>
    <border>
      <left/>
      <right/>
      <top style="medium">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2" fillId="0" borderId="11"/>
  </cellStyleXfs>
  <cellXfs count="534">
    <xf numFmtId="0" fontId="0" fillId="0" borderId="0" xfId="0"/>
    <xf numFmtId="0" fontId="1" fillId="2" borderId="0" xfId="0" applyFont="1" applyFill="1" applyAlignment="1">
      <alignment horizontal="left"/>
    </xf>
    <xf numFmtId="0" fontId="1" fillId="2" borderId="0" xfId="0" applyFont="1" applyFill="1" applyAlignment="1">
      <alignment horizontal="left" wrapText="1"/>
    </xf>
    <xf numFmtId="164" fontId="1" fillId="2" borderId="0" xfId="0" applyNumberFormat="1"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0" xfId="0" applyFont="1" applyFill="1" applyAlignment="1">
      <alignment horizontal="left" vertical="top"/>
    </xf>
    <xf numFmtId="0" fontId="1" fillId="2" borderId="0" xfId="0" applyFont="1" applyFill="1" applyAlignment="1">
      <alignment horizontal="left"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wrapText="1"/>
    </xf>
    <xf numFmtId="0" fontId="1" fillId="2" borderId="1" xfId="0" applyFont="1" applyFill="1" applyBorder="1" applyAlignment="1">
      <alignment horizontal="right" wrapText="1"/>
    </xf>
    <xf numFmtId="4" fontId="1" fillId="2" borderId="1" xfId="0" applyNumberFormat="1" applyFont="1" applyFill="1" applyBorder="1" applyAlignment="1">
      <alignment horizontal="right" wrapText="1"/>
    </xf>
    <xf numFmtId="0" fontId="1" fillId="2" borderId="1" xfId="0" applyFont="1" applyFill="1" applyBorder="1" applyAlignment="1">
      <alignment horizontal="righ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top" wrapText="1"/>
    </xf>
    <xf numFmtId="0" fontId="1" fillId="2" borderId="0" xfId="0" applyFont="1" applyFill="1" applyAlignment="1">
      <alignment horizontal="right" vertical="top" wrapText="1"/>
    </xf>
    <xf numFmtId="0" fontId="1" fillId="2" borderId="4" xfId="0" applyFont="1" applyFill="1" applyBorder="1" applyAlignment="1">
      <alignment horizontal="center" vertical="top" wrapText="1"/>
    </xf>
    <xf numFmtId="165" fontId="1" fillId="2" borderId="1" xfId="0" applyNumberFormat="1" applyFont="1" applyFill="1" applyBorder="1" applyAlignment="1">
      <alignment horizontal="right" wrapText="1"/>
    </xf>
    <xf numFmtId="166" fontId="1" fillId="2" borderId="1" xfId="0" applyNumberFormat="1" applyFont="1" applyFill="1" applyBorder="1" applyAlignment="1">
      <alignment horizontal="right" wrapText="1"/>
    </xf>
    <xf numFmtId="167" fontId="1" fillId="2" borderId="1" xfId="0" applyNumberFormat="1" applyFont="1" applyFill="1" applyBorder="1" applyAlignment="1">
      <alignment horizontal="right" wrapText="1"/>
    </xf>
    <xf numFmtId="2" fontId="1" fillId="2" borderId="1" xfId="0" applyNumberFormat="1" applyFont="1" applyFill="1" applyBorder="1" applyAlignment="1">
      <alignment horizontal="right" wrapText="1"/>
    </xf>
    <xf numFmtId="1" fontId="1" fillId="2" borderId="1" xfId="0" applyNumberFormat="1" applyFont="1" applyFill="1" applyBorder="1" applyAlignment="1">
      <alignment horizontal="right" wrapText="1"/>
    </xf>
    <xf numFmtId="2" fontId="1" fillId="2" borderId="1" xfId="0" applyNumberFormat="1" applyFont="1" applyFill="1" applyBorder="1" applyAlignment="1">
      <alignment horizontal="right" vertical="center" wrapText="1"/>
    </xf>
    <xf numFmtId="3" fontId="1" fillId="2" borderId="1" xfId="0" applyNumberFormat="1" applyFont="1" applyFill="1" applyBorder="1" applyAlignment="1">
      <alignment horizontal="right" wrapText="1"/>
    </xf>
    <xf numFmtId="166" fontId="1" fillId="2" borderId="1" xfId="0" applyNumberFormat="1" applyFont="1" applyFill="1" applyBorder="1" applyAlignment="1">
      <alignment horizontal="right" vertical="center" wrapText="1"/>
    </xf>
    <xf numFmtId="167" fontId="1" fillId="2" borderId="1" xfId="0" applyNumberFormat="1" applyFont="1" applyFill="1" applyBorder="1" applyAlignment="1">
      <alignment horizontal="right" vertical="center" wrapText="1"/>
    </xf>
    <xf numFmtId="2" fontId="3" fillId="0" borderId="15" xfId="0" applyNumberFormat="1" applyFont="1" applyBorder="1"/>
    <xf numFmtId="2" fontId="3" fillId="0" borderId="17" xfId="0" applyNumberFormat="1" applyFont="1" applyBorder="1" applyAlignment="1">
      <alignment vertical="center" wrapText="1"/>
    </xf>
    <xf numFmtId="2" fontId="3" fillId="0" borderId="15" xfId="0" applyNumberFormat="1" applyFont="1" applyBorder="1" applyAlignment="1">
      <alignment vertical="center" wrapText="1"/>
    </xf>
    <xf numFmtId="0" fontId="4" fillId="0" borderId="11" xfId="1" applyFont="1"/>
    <xf numFmtId="0" fontId="4" fillId="0" borderId="11" xfId="1" applyNumberFormat="1" applyFont="1" applyAlignment="1">
      <alignment vertical="center"/>
    </xf>
    <xf numFmtId="0" fontId="6" fillId="0" borderId="11" xfId="1" applyFont="1"/>
    <xf numFmtId="0" fontId="1" fillId="2" borderId="0" xfId="0" applyFont="1" applyFill="1" applyAlignment="1">
      <alignment horizontal="left" wrapText="1"/>
    </xf>
    <xf numFmtId="0" fontId="1" fillId="2" borderId="1" xfId="0" applyFont="1" applyFill="1" applyBorder="1" applyAlignment="1">
      <alignment horizontal="center" vertical="center" wrapText="1"/>
    </xf>
    <xf numFmtId="0" fontId="1" fillId="2" borderId="0" xfId="0" applyFont="1" applyFill="1" applyAlignment="1">
      <alignment horizontal="left" vertical="center" wrapText="1"/>
    </xf>
    <xf numFmtId="164" fontId="1" fillId="2" borderId="0" xfId="0" applyNumberFormat="1" applyFont="1" applyFill="1" applyAlignment="1">
      <alignment horizontal="right" vertical="center"/>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0" fontId="1" fillId="2" borderId="1" xfId="0" applyFont="1" applyFill="1" applyBorder="1" applyAlignment="1">
      <alignment horizontal="right" wrapText="1"/>
    </xf>
    <xf numFmtId="2" fontId="1" fillId="2" borderId="14" xfId="0" applyNumberFormat="1" applyFont="1" applyFill="1" applyBorder="1" applyAlignment="1">
      <alignment horizontal="right" wrapText="1"/>
    </xf>
    <xf numFmtId="0" fontId="1" fillId="2" borderId="0" xfId="0" applyFont="1" applyFill="1" applyAlignment="1">
      <alignment horizontal="left" vertical="center"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11" xfId="0" applyFont="1" applyFill="1" applyBorder="1" applyAlignment="1">
      <alignment horizontal="left"/>
    </xf>
    <xf numFmtId="0" fontId="8" fillId="2" borderId="0" xfId="0" applyFont="1" applyFill="1" applyAlignment="1">
      <alignment horizontal="right" vertical="center"/>
    </xf>
    <xf numFmtId="0" fontId="1" fillId="2" borderId="14" xfId="0" applyFont="1" applyFill="1" applyBorder="1" applyAlignment="1">
      <alignment horizontal="right" wrapText="1"/>
    </xf>
    <xf numFmtId="0" fontId="1" fillId="2" borderId="7" xfId="0" applyFont="1" applyFill="1" applyBorder="1" applyAlignment="1">
      <alignment horizontal="left" vertical="center" wrapText="1"/>
    </xf>
    <xf numFmtId="0" fontId="8" fillId="0" borderId="15" xfId="0" applyFont="1" applyBorder="1" applyAlignment="1">
      <alignment horizontal="justify" wrapText="1"/>
    </xf>
    <xf numFmtId="0" fontId="1" fillId="2" borderId="0" xfId="0" applyFont="1" applyFill="1" applyAlignment="1">
      <alignment horizontal="left" vertical="top" wrapText="1"/>
    </xf>
    <xf numFmtId="4" fontId="1" fillId="2" borderId="1" xfId="0" applyNumberFormat="1" applyFont="1" applyFill="1" applyBorder="1" applyAlignment="1">
      <alignment horizontal="right" wrapText="1"/>
    </xf>
    <xf numFmtId="2" fontId="1" fillId="2" borderId="1" xfId="0" applyNumberFormat="1" applyFont="1" applyFill="1" applyBorder="1" applyAlignment="1">
      <alignment horizontal="right" wrapText="1"/>
    </xf>
    <xf numFmtId="167" fontId="1" fillId="3" borderId="1" xfId="0" applyNumberFormat="1" applyFont="1" applyFill="1" applyBorder="1" applyAlignment="1">
      <alignment horizontal="right" wrapText="1"/>
    </xf>
    <xf numFmtId="0" fontId="1" fillId="3" borderId="1" xfId="0" applyFont="1" applyFill="1" applyBorder="1" applyAlignment="1">
      <alignment horizontal="right" wrapText="1"/>
    </xf>
    <xf numFmtId="0" fontId="1" fillId="3" borderId="0" xfId="0" applyFont="1" applyFill="1" applyAlignment="1">
      <alignment horizontal="left"/>
    </xf>
    <xf numFmtId="166" fontId="1" fillId="2" borderId="1" xfId="0" applyNumberFormat="1" applyFont="1" applyFill="1" applyBorder="1" applyAlignment="1">
      <alignment horizontal="right" wrapText="1"/>
    </xf>
    <xf numFmtId="167" fontId="1" fillId="2" borderId="11" xfId="0" applyNumberFormat="1" applyFont="1" applyFill="1" applyBorder="1" applyAlignment="1">
      <alignment wrapText="1"/>
    </xf>
    <xf numFmtId="0" fontId="1" fillId="2" borderId="11" xfId="0" applyFont="1" applyFill="1" applyBorder="1" applyAlignment="1">
      <alignment horizontal="left" wrapText="1"/>
    </xf>
    <xf numFmtId="4" fontId="1" fillId="3" borderId="1" xfId="0" applyNumberFormat="1" applyFont="1" applyFill="1" applyBorder="1" applyAlignment="1">
      <alignment horizontal="right" wrapText="1"/>
    </xf>
    <xf numFmtId="2" fontId="1" fillId="3" borderId="1" xfId="0" applyNumberFormat="1" applyFont="1" applyFill="1" applyBorder="1" applyAlignment="1">
      <alignment horizontal="right" wrapText="1"/>
    </xf>
    <xf numFmtId="1" fontId="1" fillId="2" borderId="1" xfId="0" applyNumberFormat="1" applyFont="1" applyFill="1" applyBorder="1" applyAlignment="1">
      <alignment horizontal="right" vertical="center" wrapText="1"/>
    </xf>
    <xf numFmtId="0" fontId="8" fillId="0" borderId="15" xfId="0" applyFont="1" applyBorder="1" applyAlignment="1">
      <alignment horizontal="center" wrapText="1"/>
    </xf>
    <xf numFmtId="0" fontId="1" fillId="2" borderId="1" xfId="0" applyFont="1" applyFill="1" applyBorder="1" applyAlignment="1">
      <alignment horizontal="center" vertical="center" wrapText="1"/>
    </xf>
    <xf numFmtId="0" fontId="1" fillId="2" borderId="0" xfId="0" applyFont="1" applyFill="1" applyAlignment="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left" wrapText="1"/>
    </xf>
    <xf numFmtId="0" fontId="1" fillId="2" borderId="15" xfId="0" applyFont="1" applyFill="1" applyBorder="1" applyAlignment="1">
      <alignment horizontal="center" vertical="center" wrapText="1"/>
    </xf>
    <xf numFmtId="0" fontId="4" fillId="0" borderId="15" xfId="1" applyNumberFormat="1" applyFont="1" applyBorder="1" applyAlignment="1">
      <alignment horizontal="center" vertical="center"/>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8" fillId="2" borderId="1" xfId="0" applyFont="1" applyFill="1" applyBorder="1" applyAlignment="1">
      <alignment horizontal="center" vertical="center" wrapText="1"/>
    </xf>
    <xf numFmtId="164" fontId="1" fillId="2" borderId="11" xfId="0" applyNumberFormat="1" applyFont="1" applyFill="1" applyBorder="1" applyAlignment="1">
      <alignment horizontal="right" vertical="center"/>
    </xf>
    <xf numFmtId="0" fontId="1" fillId="2" borderId="11" xfId="0" applyFont="1" applyFill="1" applyBorder="1" applyAlignment="1">
      <alignment wrapText="1"/>
    </xf>
    <xf numFmtId="0" fontId="1" fillId="2" borderId="11" xfId="0" applyFont="1" applyFill="1" applyBorder="1" applyAlignment="1">
      <alignment horizontal="right" vertical="center"/>
    </xf>
    <xf numFmtId="0" fontId="8" fillId="2" borderId="11" xfId="0" applyFont="1" applyFill="1" applyBorder="1" applyAlignment="1">
      <alignment horizontal="right" vertical="center"/>
    </xf>
    <xf numFmtId="0" fontId="1" fillId="2" borderId="11" xfId="0" applyFont="1" applyFill="1" applyBorder="1" applyAlignment="1">
      <alignment horizontal="left" vertical="top"/>
    </xf>
    <xf numFmtId="0" fontId="1" fillId="2" borderId="15" xfId="0" applyFont="1" applyFill="1" applyBorder="1" applyAlignment="1">
      <alignment horizontal="left" wrapText="1"/>
    </xf>
    <xf numFmtId="0" fontId="8" fillId="2" borderId="15" xfId="0" applyFont="1" applyFill="1" applyBorder="1" applyAlignment="1">
      <alignment horizontal="left" wrapText="1"/>
    </xf>
    <xf numFmtId="0" fontId="1" fillId="2" borderId="15" xfId="0" applyFont="1" applyFill="1" applyBorder="1" applyAlignment="1">
      <alignment horizontal="center" wrapText="1"/>
    </xf>
    <xf numFmtId="0" fontId="8" fillId="2" borderId="15" xfId="0" applyFont="1" applyFill="1" applyBorder="1" applyAlignment="1">
      <alignment horizontal="center" wrapText="1"/>
    </xf>
    <xf numFmtId="165" fontId="1" fillId="2" borderId="15" xfId="0" applyNumberFormat="1" applyFont="1" applyFill="1" applyBorder="1" applyAlignment="1">
      <alignment horizontal="center" vertical="center" wrapText="1"/>
    </xf>
    <xf numFmtId="4" fontId="1" fillId="2" borderId="11" xfId="0" applyNumberFormat="1" applyFont="1" applyFill="1" applyBorder="1" applyAlignment="1">
      <alignment horizontal="right" wrapText="1"/>
    </xf>
    <xf numFmtId="165" fontId="1" fillId="2" borderId="11" xfId="0" applyNumberFormat="1" applyFont="1" applyFill="1" applyBorder="1" applyAlignment="1">
      <alignment horizontal="right" wrapText="1"/>
    </xf>
    <xf numFmtId="0" fontId="0" fillId="0" borderId="11" xfId="0" applyBorder="1"/>
    <xf numFmtId="165" fontId="1" fillId="3" borderId="15" xfId="0" applyNumberFormat="1" applyFont="1" applyFill="1" applyBorder="1" applyAlignment="1">
      <alignment horizontal="center" vertical="center" wrapText="1"/>
    </xf>
    <xf numFmtId="165" fontId="1" fillId="3" borderId="1" xfId="0" applyNumberFormat="1" applyFont="1" applyFill="1" applyBorder="1" applyAlignment="1">
      <alignment horizontal="right" wrapText="1"/>
    </xf>
    <xf numFmtId="166" fontId="1" fillId="3" borderId="1" xfId="0" applyNumberFormat="1" applyFont="1" applyFill="1" applyBorder="1" applyAlignment="1">
      <alignment horizontal="right" wrapText="1"/>
    </xf>
    <xf numFmtId="0" fontId="1" fillId="2" borderId="3" xfId="0" applyFont="1" applyFill="1" applyBorder="1" applyAlignment="1"/>
    <xf numFmtId="0" fontId="10" fillId="2" borderId="3" xfId="0" applyFont="1" applyFill="1" applyBorder="1" applyAlignment="1"/>
    <xf numFmtId="2" fontId="3" fillId="3" borderId="15" xfId="0" applyNumberFormat="1" applyFont="1" applyFill="1" applyBorder="1"/>
    <xf numFmtId="0" fontId="8" fillId="2" borderId="20" xfId="0" applyFont="1" applyFill="1" applyBorder="1" applyAlignment="1">
      <alignment horizontal="center" vertical="center" wrapText="1"/>
    </xf>
    <xf numFmtId="0" fontId="7" fillId="0" borderId="15" xfId="0" applyFont="1" applyBorder="1" applyAlignment="1">
      <alignment horizontal="center" wrapText="1"/>
    </xf>
    <xf numFmtId="0" fontId="8" fillId="2" borderId="15" xfId="0" applyFont="1" applyFill="1" applyBorder="1" applyAlignment="1">
      <alignment horizontal="left" vertical="center" wrapText="1"/>
    </xf>
    <xf numFmtId="0" fontId="8" fillId="2" borderId="0" xfId="0" applyFont="1" applyFill="1" applyAlignment="1">
      <alignment horizontal="left"/>
    </xf>
    <xf numFmtId="0" fontId="1" fillId="2" borderId="15" xfId="0" applyFont="1" applyFill="1" applyBorder="1" applyAlignment="1">
      <alignment horizontal="left"/>
    </xf>
    <xf numFmtId="0" fontId="1" fillId="2" borderId="18" xfId="0" applyFont="1" applyFill="1" applyBorder="1" applyAlignment="1">
      <alignment horizontal="left"/>
    </xf>
    <xf numFmtId="0" fontId="7" fillId="0" borderId="15" xfId="0" applyFont="1" applyBorder="1" applyAlignment="1">
      <alignment horizontal="justify"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16" xfId="0" applyFont="1" applyBorder="1" applyAlignment="1">
      <alignment horizontal="center" vertical="center" wrapText="1"/>
    </xf>
    <xf numFmtId="0" fontId="7" fillId="0" borderId="17" xfId="0" applyFont="1" applyBorder="1" applyAlignment="1">
      <alignment horizontal="justify" wrapText="1"/>
    </xf>
    <xf numFmtId="0" fontId="1" fillId="2" borderId="25" xfId="0" applyFont="1" applyFill="1" applyBorder="1" applyAlignment="1">
      <alignment horizontal="left"/>
    </xf>
    <xf numFmtId="0" fontId="1" fillId="2" borderId="17" xfId="0" applyFont="1" applyFill="1" applyBorder="1" applyAlignment="1">
      <alignment horizontal="left"/>
    </xf>
    <xf numFmtId="0" fontId="1" fillId="2" borderId="11" xfId="0" applyFont="1" applyFill="1" applyBorder="1" applyAlignment="1">
      <alignment horizontal="right" wrapText="1"/>
    </xf>
    <xf numFmtId="167" fontId="1" fillId="2" borderId="11" xfId="0" applyNumberFormat="1" applyFont="1" applyFill="1" applyBorder="1" applyAlignment="1">
      <alignment horizontal="right"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2" fontId="4" fillId="0" borderId="15" xfId="1" applyNumberFormat="1" applyFont="1" applyBorder="1" applyAlignment="1">
      <alignment horizontal="right" vertical="center"/>
    </xf>
    <xf numFmtId="2" fontId="3" fillId="0" borderId="15" xfId="0" applyNumberFormat="1" applyFont="1" applyBorder="1" applyAlignment="1">
      <alignment horizontal="right" vertical="center" wrapText="1"/>
    </xf>
    <xf numFmtId="49" fontId="4" fillId="0" borderId="15" xfId="1" applyNumberFormat="1" applyFont="1" applyBorder="1" applyAlignment="1">
      <alignment horizontal="center" vertical="center"/>
    </xf>
    <xf numFmtId="0" fontId="1" fillId="3" borderId="1" xfId="0" applyFont="1" applyFill="1" applyBorder="1" applyAlignment="1">
      <alignment horizontal="left" wrapText="1"/>
    </xf>
    <xf numFmtId="0" fontId="1" fillId="3" borderId="3" xfId="0" applyFont="1" applyFill="1" applyBorder="1" applyAlignment="1">
      <alignment horizontal="left" vertical="top" wrapText="1"/>
    </xf>
    <xf numFmtId="0" fontId="1" fillId="3" borderId="0" xfId="0" applyFont="1" applyFill="1" applyAlignment="1">
      <alignment horizontal="right" vertical="top" wrapText="1"/>
    </xf>
    <xf numFmtId="0" fontId="10" fillId="3" borderId="3" xfId="0" applyFont="1" applyFill="1" applyBorder="1" applyAlignment="1"/>
    <xf numFmtId="0" fontId="1" fillId="3" borderId="3" xfId="0" applyFont="1" applyFill="1" applyBorder="1" applyAlignment="1"/>
    <xf numFmtId="168" fontId="1" fillId="3" borderId="1" xfId="0" applyNumberFormat="1" applyFont="1" applyFill="1" applyBorder="1" applyAlignment="1">
      <alignment horizontal="right" wrapText="1"/>
    </xf>
    <xf numFmtId="2" fontId="9" fillId="2" borderId="1" xfId="0" applyNumberFormat="1" applyFont="1" applyFill="1" applyBorder="1" applyAlignment="1">
      <alignment horizontal="right" vertical="center" wrapText="1"/>
    </xf>
    <xf numFmtId="0" fontId="11" fillId="0" borderId="15" xfId="0" applyFont="1" applyBorder="1" applyAlignment="1">
      <alignment horizontal="justify" wrapText="1"/>
    </xf>
    <xf numFmtId="0" fontId="1" fillId="2" borderId="7" xfId="0" applyFont="1" applyFill="1" applyBorder="1" applyAlignment="1">
      <alignment horizontal="right" wrapText="1"/>
    </xf>
    <xf numFmtId="4" fontId="9" fillId="3" borderId="29" xfId="0" applyNumberFormat="1" applyFont="1" applyFill="1" applyBorder="1" applyAlignment="1">
      <alignment horizontal="right" wrapText="1"/>
    </xf>
    <xf numFmtId="1" fontId="1" fillId="3" borderId="1" xfId="0" applyNumberFormat="1" applyFont="1" applyFill="1" applyBorder="1" applyAlignment="1">
      <alignment horizontal="right" wrapText="1"/>
    </xf>
    <xf numFmtId="2" fontId="1" fillId="3" borderId="7" xfId="0" applyNumberFormat="1" applyFont="1" applyFill="1" applyBorder="1" applyAlignment="1">
      <alignment horizontal="right" wrapText="1"/>
    </xf>
    <xf numFmtId="0" fontId="1" fillId="3" borderId="11" xfId="0" applyFont="1" applyFill="1" applyBorder="1" applyAlignment="1">
      <alignment horizontal="left"/>
    </xf>
    <xf numFmtId="0" fontId="1" fillId="3" borderId="11" xfId="0" applyFont="1" applyFill="1" applyBorder="1" applyAlignment="1">
      <alignment horizontal="right" vertical="center"/>
    </xf>
    <xf numFmtId="0" fontId="1" fillId="3" borderId="11" xfId="0" applyFont="1" applyFill="1" applyBorder="1" applyAlignment="1">
      <alignment horizontal="left" vertical="top"/>
    </xf>
    <xf numFmtId="0" fontId="1" fillId="3" borderId="1" xfId="0" applyFont="1" applyFill="1" applyBorder="1" applyAlignment="1">
      <alignment horizontal="left" vertical="center" wrapText="1"/>
    </xf>
    <xf numFmtId="2" fontId="1" fillId="3" borderId="12" xfId="0" applyNumberFormat="1" applyFont="1" applyFill="1" applyBorder="1" applyAlignment="1">
      <alignment horizontal="right" wrapText="1"/>
    </xf>
    <xf numFmtId="2" fontId="1" fillId="3" borderId="15" xfId="0" applyNumberFormat="1" applyFont="1" applyFill="1" applyBorder="1" applyAlignment="1">
      <alignment horizontal="right" wrapText="1"/>
    </xf>
    <xf numFmtId="0" fontId="0" fillId="3" borderId="11" xfId="0" applyFill="1" applyBorder="1"/>
    <xf numFmtId="2" fontId="9" fillId="3" borderId="1" xfId="0" applyNumberFormat="1" applyFont="1" applyFill="1" applyBorder="1" applyAlignment="1">
      <alignment horizontal="righ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wrapText="1"/>
    </xf>
    <xf numFmtId="2" fontId="1" fillId="2" borderId="1" xfId="0" applyNumberFormat="1" applyFont="1" applyFill="1" applyBorder="1" applyAlignment="1">
      <alignment horizontal="right" wrapText="1"/>
    </xf>
    <xf numFmtId="0" fontId="1" fillId="3" borderId="11" xfId="0" applyFont="1" applyFill="1" applyBorder="1" applyAlignment="1">
      <alignment horizontal="right" vertical="top" wrapText="1"/>
    </xf>
    <xf numFmtId="0" fontId="1" fillId="3" borderId="1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1" xfId="0" applyFont="1" applyFill="1" applyBorder="1" applyAlignment="1">
      <alignment horizontal="left" wrapText="1"/>
    </xf>
    <xf numFmtId="0" fontId="1" fillId="3" borderId="11" xfId="0" applyFont="1" applyFill="1" applyBorder="1" applyAlignment="1">
      <alignment horizontal="center" vertical="center" wrapText="1"/>
    </xf>
    <xf numFmtId="164" fontId="1" fillId="3" borderId="11" xfId="0" applyNumberFormat="1" applyFont="1" applyFill="1" applyBorder="1" applyAlignment="1">
      <alignment horizontal="right" vertical="center"/>
    </xf>
    <xf numFmtId="0" fontId="1" fillId="3" borderId="11" xfId="0" applyFont="1" applyFill="1" applyBorder="1" applyAlignment="1">
      <alignment horizontal="right" vertical="center" wrapText="1"/>
    </xf>
    <xf numFmtId="165" fontId="1" fillId="2" borderId="1" xfId="0" applyNumberFormat="1" applyFont="1" applyFill="1" applyBorder="1" applyAlignment="1">
      <alignment horizontal="center" vertical="center" wrapText="1"/>
    </xf>
    <xf numFmtId="165" fontId="1" fillId="3" borderId="7" xfId="0" applyNumberFormat="1" applyFont="1" applyFill="1" applyBorder="1" applyAlignment="1">
      <alignment horizontal="right" wrapText="1"/>
    </xf>
    <xf numFmtId="165" fontId="1" fillId="2" borderId="11" xfId="0" applyNumberFormat="1" applyFont="1" applyFill="1" applyBorder="1" applyAlignment="1">
      <alignment horizontal="left" vertical="center" wrapText="1"/>
    </xf>
    <xf numFmtId="165" fontId="1" fillId="2" borderId="3" xfId="0" applyNumberFormat="1" applyFont="1" applyFill="1" applyBorder="1" applyAlignment="1">
      <alignment horizontal="left" vertical="top" wrapText="1"/>
    </xf>
    <xf numFmtId="165" fontId="1" fillId="2" borderId="11" xfId="0" applyNumberFormat="1" applyFont="1" applyFill="1" applyBorder="1" applyAlignment="1">
      <alignment horizontal="center" vertical="top" wrapText="1"/>
    </xf>
    <xf numFmtId="165" fontId="1" fillId="2" borderId="11" xfId="0" applyNumberFormat="1" applyFont="1" applyFill="1" applyBorder="1" applyAlignment="1">
      <alignment horizontal="left" vertical="top" wrapText="1"/>
    </xf>
    <xf numFmtId="165" fontId="1" fillId="2" borderId="11" xfId="0" applyNumberFormat="1" applyFont="1" applyFill="1" applyBorder="1" applyAlignment="1">
      <alignment horizontal="left"/>
    </xf>
    <xf numFmtId="0" fontId="4" fillId="0" borderId="15" xfId="1" applyNumberFormat="1" applyFont="1" applyBorder="1" applyAlignment="1">
      <alignment horizontal="center" vertical="center"/>
    </xf>
    <xf numFmtId="0" fontId="9" fillId="3" borderId="28" xfId="0" applyFont="1" applyFill="1" applyBorder="1" applyAlignment="1">
      <alignment horizontal="left" wrapText="1"/>
    </xf>
    <xf numFmtId="165" fontId="9" fillId="3" borderId="30" xfId="0" applyNumberFormat="1" applyFont="1" applyFill="1" applyBorder="1" applyAlignment="1">
      <alignment horizontal="right" wrapText="1"/>
    </xf>
    <xf numFmtId="4" fontId="9" fillId="3" borderId="31" xfId="0" applyNumberFormat="1" applyFont="1" applyFill="1" applyBorder="1" applyAlignment="1">
      <alignment horizontal="right" wrapText="1"/>
    </xf>
    <xf numFmtId="0" fontId="9" fillId="3" borderId="31" xfId="0" applyFont="1" applyFill="1" applyBorder="1" applyAlignment="1">
      <alignment horizontal="right" wrapText="1"/>
    </xf>
    <xf numFmtId="0" fontId="9" fillId="3" borderId="11" xfId="0" applyFont="1" applyFill="1" applyBorder="1" applyAlignment="1">
      <alignment horizontal="left"/>
    </xf>
    <xf numFmtId="0" fontId="9" fillId="2" borderId="1" xfId="0" applyFont="1" applyFill="1" applyBorder="1" applyAlignment="1">
      <alignment horizontal="right" wrapText="1"/>
    </xf>
    <xf numFmtId="165" fontId="9" fillId="2" borderId="1" xfId="0" applyNumberFormat="1" applyFont="1" applyFill="1" applyBorder="1" applyAlignment="1">
      <alignment horizontal="right" wrapText="1"/>
    </xf>
    <xf numFmtId="165" fontId="9" fillId="2" borderId="1" xfId="0" applyNumberFormat="1" applyFont="1" applyFill="1" applyBorder="1" applyAlignment="1">
      <alignment horizontal="right" vertical="center" wrapText="1"/>
    </xf>
    <xf numFmtId="2" fontId="3" fillId="3" borderId="16" xfId="0" applyNumberFormat="1" applyFont="1" applyFill="1" applyBorder="1"/>
    <xf numFmtId="2" fontId="3" fillId="0" borderId="17" xfId="0" applyNumberFormat="1" applyFont="1" applyBorder="1"/>
    <xf numFmtId="2" fontId="3" fillId="3" borderId="17" xfId="0" applyNumberFormat="1" applyFont="1" applyFill="1" applyBorder="1"/>
    <xf numFmtId="2" fontId="5" fillId="4" borderId="35" xfId="1" applyNumberFormat="1" applyFont="1" applyFill="1" applyBorder="1" applyAlignment="1">
      <alignment horizontal="center"/>
    </xf>
    <xf numFmtId="0" fontId="4" fillId="0" borderId="43" xfId="1" applyFont="1" applyBorder="1"/>
    <xf numFmtId="2" fontId="5" fillId="5" borderId="35" xfId="1" applyNumberFormat="1" applyFont="1" applyFill="1" applyBorder="1" applyAlignment="1">
      <alignment horizontal="center" wrapText="1"/>
    </xf>
    <xf numFmtId="0" fontId="9" fillId="3" borderId="1" xfId="0" applyFont="1" applyFill="1" applyBorder="1" applyAlignment="1">
      <alignment horizontal="left" wrapText="1"/>
    </xf>
    <xf numFmtId="0" fontId="1" fillId="3" borderId="11" xfId="0" applyFont="1" applyFill="1" applyBorder="1" applyAlignment="1">
      <alignment vertical="top" wrapText="1"/>
    </xf>
    <xf numFmtId="0" fontId="1" fillId="0" borderId="15" xfId="0" applyFont="1" applyBorder="1" applyAlignment="1">
      <alignment horizontal="center" wrapText="1"/>
    </xf>
    <xf numFmtId="0" fontId="12" fillId="0" borderId="19" xfId="0" applyFont="1" applyBorder="1" applyAlignment="1">
      <alignment wrapText="1"/>
    </xf>
    <xf numFmtId="0" fontId="14" fillId="0" borderId="15" xfId="0" applyFont="1" applyBorder="1" applyAlignment="1">
      <alignment wrapText="1"/>
    </xf>
    <xf numFmtId="0" fontId="13" fillId="3" borderId="19"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0" xfId="0" applyFont="1" applyFill="1" applyAlignment="1">
      <alignment horizontal="right" vertical="top" wrapText="1"/>
    </xf>
    <xf numFmtId="0" fontId="15" fillId="2" borderId="3" xfId="0" applyFont="1" applyFill="1" applyBorder="1" applyAlignment="1"/>
    <xf numFmtId="0" fontId="9" fillId="2" borderId="3" xfId="0" applyFont="1" applyFill="1" applyBorder="1" applyAlignment="1"/>
    <xf numFmtId="0" fontId="9" fillId="2" borderId="0" xfId="0" applyFont="1" applyFill="1" applyAlignment="1">
      <alignment horizontal="left"/>
    </xf>
    <xf numFmtId="0" fontId="9" fillId="2" borderId="4" xfId="0" applyFont="1" applyFill="1" applyBorder="1" applyAlignment="1">
      <alignment horizontal="center" vertical="top" wrapText="1"/>
    </xf>
    <xf numFmtId="0" fontId="9" fillId="2" borderId="0" xfId="0" applyFont="1" applyFill="1" applyAlignment="1">
      <alignment horizontal="left" vertical="center" wrapText="1"/>
    </xf>
    <xf numFmtId="0" fontId="9" fillId="2" borderId="0" xfId="0" applyFont="1" applyFill="1" applyAlignment="1">
      <alignment horizontal="left" vertical="top" wrapText="1"/>
    </xf>
    <xf numFmtId="2" fontId="9" fillId="3" borderId="1" xfId="0" applyNumberFormat="1" applyFont="1" applyFill="1" applyBorder="1" applyAlignment="1">
      <alignment horizontal="center" vertical="center" wrapText="1"/>
    </xf>
    <xf numFmtId="2" fontId="9" fillId="3"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wrapText="1"/>
    </xf>
    <xf numFmtId="0" fontId="1" fillId="2" borderId="1" xfId="0" applyFont="1" applyFill="1" applyBorder="1" applyAlignment="1">
      <alignment horizontal="center" vertical="center" wrapText="1"/>
    </xf>
    <xf numFmtId="4" fontId="1" fillId="3" borderId="1" xfId="0" applyNumberFormat="1" applyFont="1" applyFill="1" applyBorder="1" applyAlignment="1">
      <alignment horizontal="right" vertical="center" wrapText="1"/>
    </xf>
    <xf numFmtId="0" fontId="1" fillId="2" borderId="0" xfId="0" applyFont="1" applyFill="1" applyAlignment="1">
      <alignment horizontal="left" wrapText="1"/>
    </xf>
    <xf numFmtId="0" fontId="1" fillId="2" borderId="0" xfId="0" applyFont="1" applyFill="1" applyAlignment="1">
      <alignment horizontal="left" vertical="center" wrapText="1"/>
    </xf>
    <xf numFmtId="0" fontId="5" fillId="0" borderId="11" xfId="1" applyFont="1"/>
    <xf numFmtId="0" fontId="9" fillId="2" borderId="1" xfId="0" applyFont="1" applyFill="1" applyBorder="1" applyAlignment="1">
      <alignment horizontal="left" vertical="center" wrapText="1"/>
    </xf>
    <xf numFmtId="0" fontId="1" fillId="3" borderId="12" xfId="0" applyFont="1" applyFill="1" applyBorder="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center" vertical="top" wrapText="1"/>
    </xf>
    <xf numFmtId="0" fontId="9" fillId="2" borderId="11" xfId="0" applyFont="1" applyFill="1" applyBorder="1" applyAlignment="1"/>
    <xf numFmtId="0" fontId="9" fillId="2" borderId="11" xfId="0" applyFont="1" applyFill="1" applyBorder="1" applyAlignment="1">
      <alignment horizontal="center" vertical="top" wrapText="1"/>
    </xf>
    <xf numFmtId="0" fontId="9" fillId="2" borderId="11" xfId="0" applyFont="1" applyFill="1" applyBorder="1" applyAlignment="1">
      <alignment horizontal="right" vertical="top"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right" vertical="top" wrapText="1"/>
    </xf>
    <xf numFmtId="0" fontId="1" fillId="2" borderId="11" xfId="0" applyFont="1" applyFill="1" applyBorder="1" applyAlignment="1">
      <alignment horizontal="left" wrapText="1"/>
    </xf>
    <xf numFmtId="0" fontId="1" fillId="2" borderId="11" xfId="0" applyFont="1" applyFill="1" applyBorder="1" applyAlignment="1">
      <alignment horizontal="left" vertical="center" wrapText="1"/>
    </xf>
    <xf numFmtId="0" fontId="1" fillId="2" borderId="11" xfId="0" applyFont="1" applyFill="1" applyBorder="1" applyAlignment="1">
      <alignment horizontal="center" vertical="center" wrapText="1"/>
    </xf>
    <xf numFmtId="2" fontId="1" fillId="2" borderId="1" xfId="0" applyNumberFormat="1" applyFont="1" applyFill="1" applyBorder="1" applyAlignment="1">
      <alignment horizontal="right"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right" wrapText="1"/>
    </xf>
    <xf numFmtId="167" fontId="1" fillId="2" borderId="1" xfId="0" applyNumberFormat="1" applyFont="1" applyFill="1" applyBorder="1" applyAlignment="1">
      <alignment horizontal="right" wrapText="1"/>
    </xf>
    <xf numFmtId="49" fontId="1" fillId="2" borderId="1" xfId="0" applyNumberFormat="1" applyFont="1" applyFill="1" applyBorder="1" applyAlignment="1">
      <alignment horizontal="center" vertical="center" wrapText="1"/>
    </xf>
    <xf numFmtId="2" fontId="5" fillId="4" borderId="44" xfId="1" applyNumberFormat="1" applyFont="1" applyFill="1" applyBorder="1" applyAlignment="1">
      <alignment horizontal="center"/>
    </xf>
    <xf numFmtId="0" fontId="1" fillId="2" borderId="11" xfId="0" applyFont="1" applyFill="1" applyBorder="1" applyAlignment="1">
      <alignment horizontal="right" vertical="center" wrapText="1"/>
    </xf>
    <xf numFmtId="0" fontId="1" fillId="2" borderId="12" xfId="0" applyFont="1" applyFill="1" applyBorder="1" applyAlignment="1">
      <alignment horizontal="left" wrapText="1"/>
    </xf>
    <xf numFmtId="1" fontId="1" fillId="2" borderId="1" xfId="0" applyNumberFormat="1" applyFont="1" applyFill="1" applyBorder="1" applyAlignment="1">
      <alignment horizontal="center" wrapText="1"/>
    </xf>
    <xf numFmtId="0" fontId="1" fillId="2" borderId="12" xfId="0" applyFont="1" applyFill="1" applyBorder="1" applyAlignment="1">
      <alignment horizontal="left" vertical="center" wrapText="1"/>
    </xf>
    <xf numFmtId="1" fontId="1" fillId="2" borderId="24" xfId="0" applyNumberFormat="1" applyFont="1" applyFill="1" applyBorder="1" applyAlignment="1">
      <alignment horizontal="right" vertical="center" wrapText="1"/>
    </xf>
    <xf numFmtId="0" fontId="1" fillId="2" borderId="25" xfId="0" applyFont="1" applyFill="1" applyBorder="1" applyAlignment="1">
      <alignment horizontal="right" vertical="center" wrapText="1"/>
    </xf>
    <xf numFmtId="4" fontId="1" fillId="2" borderId="15" xfId="0" applyNumberFormat="1" applyFont="1" applyFill="1" applyBorder="1" applyAlignment="1">
      <alignment horizontal="right" wrapText="1"/>
    </xf>
    <xf numFmtId="2" fontId="1" fillId="3" borderId="1" xfId="0" applyNumberFormat="1" applyFont="1" applyFill="1" applyBorder="1" applyAlignment="1">
      <alignment horizontal="right" vertical="center" wrapText="1"/>
    </xf>
    <xf numFmtId="168" fontId="1" fillId="2" borderId="1" xfId="0" applyNumberFormat="1" applyFont="1" applyFill="1" applyBorder="1" applyAlignment="1">
      <alignment horizontal="right" vertical="center" wrapText="1"/>
    </xf>
    <xf numFmtId="0" fontId="1" fillId="2" borderId="11" xfId="0" applyFont="1" applyFill="1" applyBorder="1" applyAlignment="1">
      <alignment horizontal="left" vertical="center"/>
    </xf>
    <xf numFmtId="0" fontId="1" fillId="0" borderId="1" xfId="0" applyFont="1" applyFill="1" applyBorder="1" applyAlignment="1">
      <alignment horizontal="left" wrapText="1"/>
    </xf>
    <xf numFmtId="0" fontId="7" fillId="0" borderId="53" xfId="0" applyFont="1" applyBorder="1" applyAlignment="1">
      <alignment horizontal="center" wrapText="1"/>
    </xf>
    <xf numFmtId="0" fontId="7" fillId="0" borderId="54" xfId="0" applyFont="1" applyBorder="1" applyAlignment="1">
      <alignment horizontal="center" wrapText="1"/>
    </xf>
    <xf numFmtId="0" fontId="7" fillId="0" borderId="11" xfId="0" applyFont="1" applyBorder="1" applyAlignment="1">
      <alignment horizontal="center" wrapText="1"/>
    </xf>
    <xf numFmtId="0" fontId="7" fillId="0" borderId="55" xfId="0" applyFont="1" applyBorder="1" applyAlignment="1">
      <alignment horizontal="center" wrapText="1"/>
    </xf>
    <xf numFmtId="0" fontId="7" fillId="0" borderId="56" xfId="0" applyFont="1" applyBorder="1" applyAlignment="1">
      <alignment horizontal="center" wrapText="1"/>
    </xf>
    <xf numFmtId="0" fontId="16" fillId="0" borderId="55" xfId="0" applyFont="1" applyBorder="1" applyAlignment="1">
      <alignment wrapText="1"/>
    </xf>
    <xf numFmtId="0" fontId="16" fillId="0" borderId="56" xfId="0" applyFont="1" applyBorder="1" applyAlignment="1">
      <alignment wrapText="1"/>
    </xf>
    <xf numFmtId="0" fontId="16" fillId="0" borderId="53" xfId="0" applyFont="1" applyBorder="1" applyAlignment="1">
      <alignment wrapText="1"/>
    </xf>
    <xf numFmtId="0" fontId="16" fillId="0" borderId="54" xfId="0" applyFont="1" applyBorder="1" applyAlignment="1">
      <alignment wrapText="1"/>
    </xf>
    <xf numFmtId="0" fontId="6" fillId="0" borderId="11" xfId="0" applyFont="1" applyBorder="1"/>
    <xf numFmtId="0" fontId="1" fillId="2" borderId="11" xfId="0" applyFont="1" applyFill="1" applyBorder="1" applyAlignment="1">
      <alignment horizontal="left" vertical="center"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left"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11" xfId="0" applyFont="1" applyFill="1" applyBorder="1" applyAlignment="1">
      <alignment horizontal="right" vertical="top" wrapText="1"/>
    </xf>
    <xf numFmtId="0" fontId="1" fillId="2" borderId="11" xfId="0" applyFont="1" applyFill="1" applyBorder="1" applyAlignment="1">
      <alignment horizontal="left" vertical="center" wrapText="1"/>
    </xf>
    <xf numFmtId="0" fontId="1" fillId="2" borderId="11" xfId="0" applyFont="1" applyFill="1" applyBorder="1" applyAlignment="1">
      <alignment horizontal="left"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right" vertical="top" wrapText="1"/>
    </xf>
    <xf numFmtId="0" fontId="1" fillId="2" borderId="11" xfId="0" applyFont="1" applyFill="1" applyBorder="1" applyAlignment="1">
      <alignment horizontal="left" vertical="top" wrapText="1"/>
    </xf>
    <xf numFmtId="165" fontId="1" fillId="2" borderId="19" xfId="0" applyNumberFormat="1" applyFont="1" applyFill="1" applyBorder="1" applyAlignment="1">
      <alignment horizontal="center"/>
    </xf>
    <xf numFmtId="165" fontId="1" fillId="2" borderId="21" xfId="0" applyNumberFormat="1" applyFont="1" applyFill="1" applyBorder="1" applyAlignment="1">
      <alignment horizontal="center"/>
    </xf>
    <xf numFmtId="165" fontId="1" fillId="2" borderId="18" xfId="0" applyNumberFormat="1" applyFont="1" applyFill="1" applyBorder="1" applyAlignment="1">
      <alignment horizontal="center"/>
    </xf>
    <xf numFmtId="0" fontId="16" fillId="0" borderId="55" xfId="0" applyFont="1" applyBorder="1" applyAlignment="1">
      <alignment vertical="center" wrapText="1"/>
    </xf>
    <xf numFmtId="0" fontId="16" fillId="0" borderId="56" xfId="0" applyFont="1" applyBorder="1" applyAlignment="1">
      <alignment horizontal="center" wrapText="1"/>
    </xf>
    <xf numFmtId="0" fontId="11" fillId="0" borderId="56" xfId="0" applyFont="1" applyBorder="1" applyAlignment="1">
      <alignment horizontal="justify" wrapText="1"/>
    </xf>
    <xf numFmtId="0" fontId="14" fillId="0" borderId="56" xfId="0" applyFont="1" applyBorder="1" applyAlignment="1">
      <alignment wrapText="1"/>
    </xf>
    <xf numFmtId="0" fontId="1" fillId="3" borderId="11" xfId="0" applyFont="1" applyFill="1" applyBorder="1" applyAlignment="1">
      <alignment horizontal="right" vertical="top" wrapText="1"/>
    </xf>
    <xf numFmtId="0" fontId="1" fillId="2" borderId="11" xfId="0" applyFont="1" applyFill="1" applyBorder="1" applyAlignment="1">
      <alignment horizontal="left" vertical="center"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left" wrapText="1"/>
    </xf>
    <xf numFmtId="0" fontId="1" fillId="2" borderId="11" xfId="0" applyFont="1" applyFill="1" applyBorder="1" applyAlignment="1">
      <alignment horizontal="left" vertical="top" wrapText="1"/>
    </xf>
    <xf numFmtId="166" fontId="1" fillId="3" borderId="13" xfId="0" applyNumberFormat="1" applyFont="1" applyFill="1" applyBorder="1" applyAlignment="1">
      <alignment horizontal="right" wrapText="1"/>
    </xf>
    <xf numFmtId="166" fontId="1" fillId="3" borderId="26" xfId="0" applyNumberFormat="1" applyFont="1" applyFill="1" applyBorder="1" applyAlignment="1">
      <alignment horizontal="right" wrapText="1"/>
    </xf>
    <xf numFmtId="166" fontId="1" fillId="3" borderId="12" xfId="0" applyNumberFormat="1" applyFont="1" applyFill="1" applyBorder="1" applyAlignment="1">
      <alignment horizontal="right" wrapText="1"/>
    </xf>
    <xf numFmtId="0" fontId="12" fillId="0" borderId="15" xfId="0" applyFont="1" applyBorder="1" applyAlignment="1">
      <alignment wrapText="1"/>
    </xf>
    <xf numFmtId="0" fontId="1" fillId="2" borderId="15" xfId="0" applyFont="1" applyFill="1" applyBorder="1" applyAlignment="1">
      <alignment horizontal="right"/>
    </xf>
    <xf numFmtId="0" fontId="13" fillId="3" borderId="18" xfId="0" applyFont="1" applyFill="1" applyBorder="1" applyAlignment="1">
      <alignment horizontal="left" vertical="center" wrapText="1"/>
    </xf>
    <xf numFmtId="0" fontId="1" fillId="2" borderId="19" xfId="0" applyFont="1" applyFill="1" applyBorder="1" applyAlignment="1">
      <alignment horizontal="right"/>
    </xf>
    <xf numFmtId="1" fontId="1" fillId="2" borderId="21" xfId="0" applyNumberFormat="1" applyFont="1" applyFill="1" applyBorder="1" applyAlignment="1">
      <alignment horizontal="center"/>
    </xf>
    <xf numFmtId="0" fontId="1" fillId="2" borderId="19" xfId="0" applyFont="1" applyFill="1" applyBorder="1" applyAlignment="1">
      <alignment vertical="center" wrapText="1"/>
    </xf>
    <xf numFmtId="0" fontId="1" fillId="2" borderId="15" xfId="0" applyFont="1" applyFill="1" applyBorder="1" applyAlignment="1">
      <alignment horizontal="right" vertical="top" wrapText="1"/>
    </xf>
    <xf numFmtId="0" fontId="1" fillId="2" borderId="15" xfId="0" applyFont="1" applyFill="1" applyBorder="1" applyAlignment="1"/>
    <xf numFmtId="0" fontId="1" fillId="2" borderId="19" xfId="0" applyFont="1" applyFill="1" applyBorder="1" applyAlignment="1">
      <alignment horizontal="left"/>
    </xf>
    <xf numFmtId="2" fontId="5" fillId="5" borderId="57" xfId="1" applyNumberFormat="1" applyFont="1" applyFill="1" applyBorder="1" applyAlignment="1">
      <alignment horizontal="center" wrapText="1"/>
    </xf>
    <xf numFmtId="0" fontId="4" fillId="0" borderId="58" xfId="1" applyFont="1" applyBorder="1"/>
    <xf numFmtId="2" fontId="5" fillId="4" borderId="57" xfId="1" applyNumberFormat="1" applyFont="1" applyFill="1" applyBorder="1" applyAlignment="1">
      <alignment horizontal="center"/>
    </xf>
    <xf numFmtId="2" fontId="3" fillId="3" borderId="59" xfId="0" applyNumberFormat="1" applyFont="1" applyFill="1" applyBorder="1"/>
    <xf numFmtId="2" fontId="3" fillId="0" borderId="62" xfId="0" applyNumberFormat="1" applyFont="1" applyBorder="1"/>
    <xf numFmtId="2" fontId="3" fillId="3" borderId="62" xfId="0" applyNumberFormat="1" applyFont="1" applyFill="1" applyBorder="1"/>
    <xf numFmtId="2" fontId="3" fillId="3" borderId="63" xfId="0" applyNumberFormat="1" applyFont="1" applyFill="1" applyBorder="1"/>
    <xf numFmtId="2" fontId="3" fillId="3" borderId="64" xfId="0" applyNumberFormat="1" applyFont="1" applyFill="1" applyBorder="1"/>
    <xf numFmtId="0" fontId="4" fillId="0" borderId="43" xfId="1" applyNumberFormat="1" applyFont="1" applyBorder="1" applyAlignment="1">
      <alignment horizontal="center"/>
    </xf>
    <xf numFmtId="0" fontId="4" fillId="0" borderId="58" xfId="1" applyNumberFormat="1" applyFont="1" applyBorder="1" applyAlignment="1">
      <alignment horizontal="center"/>
    </xf>
    <xf numFmtId="0" fontId="5" fillId="0" borderId="69" xfId="1" applyNumberFormat="1" applyFont="1" applyBorder="1" applyAlignment="1">
      <alignment horizontal="center" vertical="center"/>
    </xf>
    <xf numFmtId="0" fontId="5" fillId="0" borderId="35" xfId="1" applyNumberFormat="1" applyFont="1" applyBorder="1" applyAlignment="1">
      <alignment horizontal="center" vertical="center"/>
    </xf>
    <xf numFmtId="0" fontId="5" fillId="0" borderId="57" xfId="1" applyNumberFormat="1" applyFont="1" applyBorder="1" applyAlignment="1">
      <alignment horizontal="center" vertical="center"/>
    </xf>
    <xf numFmtId="0" fontId="5" fillId="0" borderId="67" xfId="1" applyNumberFormat="1" applyFont="1" applyBorder="1" applyAlignment="1">
      <alignment vertical="center" wrapText="1"/>
    </xf>
    <xf numFmtId="0" fontId="5" fillId="0" borderId="53" xfId="1" applyNumberFormat="1" applyFont="1" applyBorder="1" applyAlignment="1">
      <alignment vertical="center" wrapText="1"/>
    </xf>
    <xf numFmtId="3" fontId="9" fillId="3"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3" borderId="11" xfId="0" applyFont="1" applyFill="1" applyBorder="1" applyAlignment="1">
      <alignment horizontal="left" vertical="top" wrapText="1"/>
    </xf>
    <xf numFmtId="0" fontId="1" fillId="3" borderId="11" xfId="0" applyFont="1" applyFill="1" applyBorder="1" applyAlignment="1">
      <alignment horizontal="right" vertical="top" wrapText="1"/>
    </xf>
    <xf numFmtId="0" fontId="1" fillId="3" borderId="11" xfId="0" applyFont="1" applyFill="1" applyBorder="1" applyAlignment="1">
      <alignment horizontal="left" vertical="center" wrapText="1"/>
    </xf>
    <xf numFmtId="0" fontId="1" fillId="3" borderId="11" xfId="0" applyFont="1" applyFill="1" applyBorder="1" applyAlignment="1">
      <alignment horizontal="center" vertical="top"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3" fillId="3" borderId="19" xfId="0" applyFont="1" applyFill="1" applyBorder="1" applyAlignment="1">
      <alignment horizontal="left" vertical="center" wrapText="1"/>
    </xf>
    <xf numFmtId="3" fontId="1" fillId="3" borderId="1" xfId="0" applyNumberFormat="1" applyFont="1" applyFill="1" applyBorder="1" applyAlignment="1">
      <alignment horizontal="right" wrapText="1"/>
    </xf>
    <xf numFmtId="3" fontId="9" fillId="3" borderId="1" xfId="0" applyNumberFormat="1" applyFont="1" applyFill="1" applyBorder="1" applyAlignment="1">
      <alignment horizontal="right" wrapText="1"/>
    </xf>
    <xf numFmtId="165" fontId="1" fillId="2" borderId="1" xfId="0" applyNumberFormat="1" applyFont="1" applyFill="1" applyBorder="1" applyAlignment="1">
      <alignment horizontal="right" vertical="center" wrapText="1"/>
    </xf>
    <xf numFmtId="166" fontId="1" fillId="3"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19" fillId="2" borderId="15" xfId="0" applyNumberFormat="1" applyFont="1" applyFill="1" applyBorder="1" applyAlignment="1">
      <alignment horizontal="center" wrapText="1"/>
    </xf>
    <xf numFmtId="0" fontId="1" fillId="3" borderId="1" xfId="0" applyFont="1" applyFill="1" applyBorder="1" applyAlignment="1">
      <alignment horizontal="center" vertical="center" wrapText="1"/>
    </xf>
    <xf numFmtId="0" fontId="1" fillId="2" borderId="12" xfId="0" applyFont="1" applyFill="1" applyBorder="1" applyAlignment="1">
      <alignment horizontal="right" wrapText="1"/>
    </xf>
    <xf numFmtId="0" fontId="4" fillId="0" borderId="41" xfId="1" applyNumberFormat="1" applyFont="1" applyBorder="1" applyAlignment="1">
      <alignment wrapText="1"/>
    </xf>
    <xf numFmtId="0" fontId="4" fillId="0" borderId="19" xfId="1" applyNumberFormat="1" applyFont="1" applyBorder="1" applyAlignment="1">
      <alignment wrapText="1"/>
    </xf>
    <xf numFmtId="0" fontId="4" fillId="0" borderId="41" xfId="1" applyNumberFormat="1" applyFont="1" applyBorder="1" applyAlignment="1">
      <alignment horizontal="left" wrapText="1"/>
    </xf>
    <xf numFmtId="0" fontId="4" fillId="0" borderId="21" xfId="1" applyNumberFormat="1" applyFont="1" applyBorder="1" applyAlignment="1">
      <alignment horizontal="left" wrapText="1"/>
    </xf>
    <xf numFmtId="0" fontId="4" fillId="0" borderId="18" xfId="1" applyNumberFormat="1" applyFont="1" applyBorder="1" applyAlignment="1">
      <alignment horizontal="left" wrapText="1"/>
    </xf>
    <xf numFmtId="0" fontId="4" fillId="0" borderId="60" xfId="1" applyNumberFormat="1" applyFont="1" applyBorder="1" applyAlignment="1">
      <alignment wrapText="1"/>
    </xf>
    <xf numFmtId="0" fontId="4" fillId="0" borderId="61" xfId="1" applyNumberFormat="1" applyFont="1" applyBorder="1" applyAlignment="1">
      <alignment wrapText="1"/>
    </xf>
    <xf numFmtId="0" fontId="5" fillId="0" borderId="32" xfId="1" applyNumberFormat="1" applyFont="1" applyBorder="1" applyAlignment="1">
      <alignment horizontal="center" vertical="center"/>
    </xf>
    <xf numFmtId="0" fontId="5" fillId="0" borderId="33" xfId="1" applyNumberFormat="1" applyFont="1" applyBorder="1" applyAlignment="1">
      <alignment horizontal="center" vertical="center"/>
    </xf>
    <xf numFmtId="0" fontId="5" fillId="0" borderId="54" xfId="1" applyNumberFormat="1" applyFont="1" applyBorder="1" applyAlignment="1">
      <alignment horizontal="center" vertical="center"/>
    </xf>
    <xf numFmtId="0" fontId="5" fillId="0" borderId="33" xfId="1" applyNumberFormat="1" applyFont="1" applyBorder="1" applyAlignment="1">
      <alignment horizontal="center" vertical="center" wrapText="1"/>
    </xf>
    <xf numFmtId="0" fontId="5" fillId="0" borderId="54" xfId="1" applyNumberFormat="1" applyFont="1" applyBorder="1" applyAlignment="1">
      <alignment horizontal="center" vertical="center" wrapText="1"/>
    </xf>
    <xf numFmtId="0" fontId="9" fillId="2" borderId="11" xfId="0" applyFont="1" applyFill="1" applyBorder="1" applyAlignment="1">
      <alignment horizontal="left" vertical="top" wrapText="1"/>
    </xf>
    <xf numFmtId="0" fontId="9" fillId="2" borderId="4" xfId="0" applyFont="1" applyFill="1" applyBorder="1" applyAlignment="1">
      <alignment horizontal="right" vertical="top" wrapText="1"/>
    </xf>
    <xf numFmtId="0" fontId="9" fillId="2" borderId="45" xfId="0" applyFont="1" applyFill="1" applyBorder="1" applyAlignment="1">
      <alignment horizontal="center" vertical="top" wrapText="1"/>
    </xf>
    <xf numFmtId="0" fontId="9" fillId="2" borderId="0" xfId="0" applyFont="1" applyFill="1" applyAlignment="1">
      <alignment horizontal="left" vertical="center" wrapText="1"/>
    </xf>
    <xf numFmtId="0" fontId="9" fillId="2" borderId="10" xfId="0" applyFont="1" applyFill="1" applyBorder="1" applyAlignment="1">
      <alignment horizontal="left" vertical="top" wrapText="1"/>
    </xf>
    <xf numFmtId="0" fontId="9" fillId="2" borderId="2" xfId="0" applyFont="1" applyFill="1" applyBorder="1" applyAlignment="1">
      <alignment horizontal="left" vertical="top" wrapText="1"/>
    </xf>
    <xf numFmtId="0" fontId="15" fillId="2" borderId="11" xfId="0" applyFont="1" applyFill="1" applyBorder="1" applyAlignment="1">
      <alignment horizontal="left" wrapText="1"/>
    </xf>
    <xf numFmtId="0" fontId="9" fillId="2" borderId="0" xfId="0" applyFont="1" applyFill="1" applyAlignment="1">
      <alignment horizontal="center" vertical="top" wrapText="1"/>
    </xf>
    <xf numFmtId="0" fontId="4" fillId="0" borderId="11" xfId="1" applyNumberFormat="1" applyFont="1" applyAlignment="1">
      <alignment horizontal="center" wrapText="1"/>
    </xf>
    <xf numFmtId="0" fontId="5" fillId="0" borderId="11" xfId="1" applyNumberFormat="1" applyFont="1" applyAlignment="1">
      <alignment horizontal="center" wrapText="1"/>
    </xf>
    <xf numFmtId="0" fontId="4" fillId="0" borderId="11" xfId="1" applyNumberFormat="1" applyFont="1" applyAlignment="1">
      <alignment vertical="center" wrapText="1"/>
    </xf>
    <xf numFmtId="0" fontId="4" fillId="0" borderId="21" xfId="1" applyNumberFormat="1" applyFont="1" applyBorder="1" applyAlignment="1">
      <alignment wrapText="1"/>
    </xf>
    <xf numFmtId="0" fontId="4" fillId="0" borderId="18" xfId="1" applyNumberFormat="1" applyFont="1" applyBorder="1" applyAlignment="1">
      <alignment wrapText="1"/>
    </xf>
    <xf numFmtId="0" fontId="5" fillId="0" borderId="46" xfId="1" applyNumberFormat="1" applyFont="1" applyBorder="1" applyAlignment="1">
      <alignment horizontal="center" vertical="center" wrapText="1"/>
    </xf>
    <xf numFmtId="0" fontId="5" fillId="0" borderId="67" xfId="1" applyNumberFormat="1" applyFont="1" applyBorder="1" applyAlignment="1">
      <alignment horizontal="center" vertical="center"/>
    </xf>
    <xf numFmtId="0" fontId="4" fillId="0" borderId="38" xfId="1" applyNumberFormat="1" applyFont="1" applyBorder="1" applyAlignment="1">
      <alignment horizontal="center"/>
    </xf>
    <xf numFmtId="0" fontId="4" fillId="0" borderId="65" xfId="1" applyNumberFormat="1" applyFont="1" applyBorder="1" applyAlignment="1">
      <alignment horizontal="center"/>
    </xf>
    <xf numFmtId="0" fontId="5" fillId="5" borderId="32" xfId="1" applyFont="1" applyFill="1" applyBorder="1"/>
    <xf numFmtId="0" fontId="5" fillId="5" borderId="44" xfId="1" applyFont="1" applyFill="1" applyBorder="1"/>
    <xf numFmtId="0" fontId="5" fillId="4" borderId="32" xfId="1" applyNumberFormat="1" applyFont="1" applyFill="1" applyBorder="1" applyAlignment="1">
      <alignment horizontal="left" wrapText="1"/>
    </xf>
    <xf numFmtId="0" fontId="5" fillId="4" borderId="33" xfId="1" applyNumberFormat="1" applyFont="1" applyFill="1" applyBorder="1" applyAlignment="1">
      <alignment horizontal="left" wrapText="1"/>
    </xf>
    <xf numFmtId="0" fontId="5" fillId="4" borderId="34" xfId="1" applyNumberFormat="1" applyFont="1" applyFill="1" applyBorder="1" applyAlignment="1">
      <alignment horizontal="left" wrapText="1"/>
    </xf>
    <xf numFmtId="0" fontId="4" fillId="0" borderId="40" xfId="1" applyNumberFormat="1" applyFont="1" applyBorder="1" applyAlignment="1">
      <alignment wrapText="1"/>
    </xf>
    <xf numFmtId="0" fontId="4" fillId="0" borderId="24" xfId="1" applyNumberFormat="1" applyFont="1" applyBorder="1" applyAlignment="1">
      <alignment wrapText="1"/>
    </xf>
    <xf numFmtId="0" fontId="4" fillId="0" borderId="39" xfId="1" applyNumberFormat="1" applyFont="1" applyBorder="1" applyAlignment="1">
      <alignment wrapText="1"/>
    </xf>
    <xf numFmtId="0" fontId="4" fillId="0" borderId="20" xfId="1" applyNumberFormat="1" applyFont="1" applyBorder="1" applyAlignment="1">
      <alignment wrapText="1"/>
    </xf>
    <xf numFmtId="0" fontId="4" fillId="0" borderId="42" xfId="1" applyNumberFormat="1" applyFont="1" applyBorder="1" applyAlignment="1">
      <alignment wrapText="1"/>
    </xf>
    <xf numFmtId="0" fontId="4" fillId="0" borderId="43" xfId="1" applyNumberFormat="1" applyFont="1" applyBorder="1" applyAlignment="1">
      <alignment wrapText="1"/>
    </xf>
    <xf numFmtId="0" fontId="5" fillId="0" borderId="36" xfId="1" applyNumberFormat="1" applyFont="1" applyBorder="1" applyAlignment="1">
      <alignment horizontal="center" vertical="center"/>
    </xf>
    <xf numFmtId="0" fontId="5" fillId="0" borderId="37" xfId="1" applyNumberFormat="1" applyFont="1" applyBorder="1" applyAlignment="1">
      <alignment horizontal="center" vertical="center"/>
    </xf>
    <xf numFmtId="0" fontId="5" fillId="0" borderId="68" xfId="1" applyNumberFormat="1" applyFont="1" applyBorder="1" applyAlignment="1">
      <alignment horizontal="center" vertical="center"/>
    </xf>
    <xf numFmtId="0" fontId="5" fillId="0" borderId="66" xfId="1" applyNumberFormat="1" applyFont="1" applyBorder="1" applyAlignment="1">
      <alignment horizontal="center" vertical="center"/>
    </xf>
    <xf numFmtId="0" fontId="5" fillId="0" borderId="56" xfId="1" applyNumberFormat="1" applyFont="1" applyBorder="1" applyAlignment="1">
      <alignment horizontal="center" vertical="center"/>
    </xf>
    <xf numFmtId="0" fontId="1" fillId="2" borderId="11" xfId="0" applyFont="1" applyFill="1" applyBorder="1" applyAlignment="1">
      <alignment horizontal="left" vertical="center" wrapText="1"/>
    </xf>
    <xf numFmtId="0" fontId="1" fillId="2" borderId="3" xfId="0" applyFont="1" applyFill="1" applyBorder="1" applyAlignment="1">
      <alignment horizontal="left" wrapText="1" indent="1"/>
    </xf>
    <xf numFmtId="0" fontId="1" fillId="2" borderId="11" xfId="0" applyFont="1" applyFill="1" applyBorder="1" applyAlignment="1">
      <alignment horizontal="center" vertical="top" wrapText="1"/>
    </xf>
    <xf numFmtId="0" fontId="1" fillId="2" borderId="11" xfId="0" applyFont="1" applyFill="1" applyBorder="1" applyAlignment="1">
      <alignment horizontal="right" vertical="top"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left" wrapText="1"/>
    </xf>
    <xf numFmtId="0" fontId="1" fillId="2" borderId="11" xfId="0" applyFont="1" applyFill="1" applyBorder="1" applyAlignment="1">
      <alignment horizontal="center" wrapText="1"/>
    </xf>
    <xf numFmtId="0" fontId="1" fillId="3" borderId="11" xfId="0" applyFont="1" applyFill="1" applyBorder="1" applyAlignment="1">
      <alignment horizontal="left" vertical="top" wrapText="1"/>
    </xf>
    <xf numFmtId="0" fontId="1" fillId="3" borderId="11" xfId="0" applyFont="1" applyFill="1" applyBorder="1" applyAlignment="1">
      <alignment horizontal="right" vertical="top" wrapText="1"/>
    </xf>
    <xf numFmtId="0" fontId="1" fillId="3" borderId="11"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11" xfId="0" applyFont="1" applyFill="1" applyBorder="1" applyAlignment="1">
      <alignment horizontal="center" vertical="top"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1" xfId="0" applyFont="1" applyFill="1" applyBorder="1" applyAlignment="1">
      <alignment horizontal="left"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wrapText="1"/>
    </xf>
    <xf numFmtId="164" fontId="1" fillId="3" borderId="11" xfId="0" applyNumberFormat="1" applyFont="1" applyFill="1" applyBorder="1" applyAlignment="1">
      <alignment horizontal="right" vertical="center"/>
    </xf>
    <xf numFmtId="0" fontId="1" fillId="2" borderId="11" xfId="0" applyFont="1" applyFill="1" applyBorder="1" applyAlignment="1">
      <alignment horizontal="left" vertical="top" wrapText="1"/>
    </xf>
    <xf numFmtId="0" fontId="10" fillId="2" borderId="11" xfId="0" applyFont="1" applyFill="1" applyBorder="1" applyAlignment="1">
      <alignment horizontal="left" wrapText="1"/>
    </xf>
    <xf numFmtId="0" fontId="1" fillId="2" borderId="2"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0" xfId="0" applyFont="1" applyFill="1" applyAlignment="1">
      <alignment horizontal="center" vertical="top" wrapText="1"/>
    </xf>
    <xf numFmtId="0" fontId="1" fillId="2" borderId="4" xfId="0" applyFont="1" applyFill="1" applyBorder="1" applyAlignment="1">
      <alignment horizontal="right" vertical="top" wrapText="1"/>
    </xf>
    <xf numFmtId="0" fontId="1" fillId="2" borderId="0" xfId="0" applyFont="1" applyFill="1" applyAlignment="1">
      <alignment horizontal="left" vertical="center" wrapText="1"/>
    </xf>
    <xf numFmtId="0" fontId="1" fillId="2" borderId="11" xfId="0" applyFont="1" applyFill="1" applyBorder="1" applyAlignment="1">
      <alignment horizontal="center" vertical="center" wrapText="1"/>
    </xf>
    <xf numFmtId="4" fontId="1" fillId="2" borderId="11" xfId="0" applyNumberFormat="1" applyFont="1" applyFill="1" applyBorder="1" applyAlignment="1">
      <alignment horizontal="right" wrapText="1"/>
    </xf>
    <xf numFmtId="0" fontId="8" fillId="2" borderId="1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1" xfId="0" applyFont="1" applyFill="1" applyBorder="1" applyAlignment="1">
      <alignment horizontal="center" wrapText="1"/>
    </xf>
    <xf numFmtId="0" fontId="1" fillId="2" borderId="0" xfId="0" applyFont="1" applyFill="1" applyAlignment="1">
      <alignment horizontal="left" wrapText="1"/>
    </xf>
    <xf numFmtId="164" fontId="1" fillId="2" borderId="0" xfId="0" applyNumberFormat="1" applyFont="1" applyFill="1" applyAlignment="1">
      <alignment horizontal="right" vertical="center"/>
    </xf>
    <xf numFmtId="0" fontId="1" fillId="2" borderId="0" xfId="0" applyFont="1" applyFill="1" applyAlignment="1">
      <alignment horizontal="center" wrapText="1"/>
    </xf>
    <xf numFmtId="0" fontId="1" fillId="2" borderId="0" xfId="0" applyFont="1" applyFill="1" applyAlignment="1">
      <alignment horizontal="center" vertical="center" wrapText="1"/>
    </xf>
    <xf numFmtId="0" fontId="1" fillId="2" borderId="2"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15" xfId="0" applyFont="1" applyBorder="1" applyAlignment="1">
      <alignment horizontal="center" wrapText="1"/>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2" fontId="1" fillId="2" borderId="19" xfId="0" applyNumberFormat="1" applyFont="1" applyFill="1" applyBorder="1" applyAlignment="1">
      <alignment horizontal="center"/>
    </xf>
    <xf numFmtId="2" fontId="1" fillId="2" borderId="18" xfId="0" applyNumberFormat="1" applyFont="1" applyFill="1" applyBorder="1" applyAlignment="1">
      <alignment horizontal="center"/>
    </xf>
    <xf numFmtId="1" fontId="9" fillId="2" borderId="19" xfId="0" applyNumberFormat="1" applyFont="1" applyFill="1" applyBorder="1" applyAlignment="1">
      <alignment horizontal="center"/>
    </xf>
    <xf numFmtId="1" fontId="9" fillId="2" borderId="18" xfId="0" applyNumberFormat="1" applyFont="1" applyFill="1" applyBorder="1" applyAlignment="1">
      <alignment horizontal="center"/>
    </xf>
    <xf numFmtId="4" fontId="1" fillId="2" borderId="1"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0" fontId="8" fillId="2" borderId="0" xfId="0" applyFont="1" applyFill="1" applyAlignment="1">
      <alignment horizontal="center" wrapText="1"/>
    </xf>
    <xf numFmtId="3" fontId="9" fillId="2" borderId="1" xfId="0" applyNumberFormat="1" applyFont="1" applyFill="1" applyBorder="1" applyAlignment="1">
      <alignment horizontal="right" vertical="center" wrapText="1"/>
    </xf>
    <xf numFmtId="0" fontId="1"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1" fontId="1" fillId="2" borderId="19" xfId="0" applyNumberFormat="1" applyFont="1" applyFill="1" applyBorder="1" applyAlignment="1">
      <alignment horizontal="center" wrapText="1"/>
    </xf>
    <xf numFmtId="1" fontId="1" fillId="2" borderId="18" xfId="0" applyNumberFormat="1" applyFont="1" applyFill="1" applyBorder="1" applyAlignment="1">
      <alignment horizontal="center" wrapText="1"/>
    </xf>
    <xf numFmtId="2" fontId="1" fillId="2" borderId="19" xfId="0" applyNumberFormat="1" applyFont="1" applyFill="1" applyBorder="1" applyAlignment="1">
      <alignment horizontal="center" wrapText="1"/>
    </xf>
    <xf numFmtId="2" fontId="1" fillId="2" borderId="47" xfId="0" applyNumberFormat="1" applyFont="1" applyFill="1" applyBorder="1" applyAlignment="1">
      <alignment horizontal="center" wrapText="1"/>
    </xf>
    <xf numFmtId="1" fontId="1" fillId="2" borderId="48" xfId="0" applyNumberFormat="1" applyFont="1" applyFill="1" applyBorder="1" applyAlignment="1">
      <alignment horizontal="center" wrapText="1"/>
    </xf>
    <xf numFmtId="0" fontId="1" fillId="2" borderId="21" xfId="0" applyFont="1" applyFill="1" applyBorder="1" applyAlignment="1">
      <alignment horizontal="center" vertical="center" wrapText="1"/>
    </xf>
    <xf numFmtId="2" fontId="1" fillId="2" borderId="49" xfId="0" applyNumberFormat="1" applyFont="1" applyFill="1" applyBorder="1" applyAlignment="1">
      <alignment horizontal="center" vertical="center" wrapText="1"/>
    </xf>
    <xf numFmtId="2" fontId="1" fillId="2" borderId="50" xfId="0" applyNumberFormat="1"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0" borderId="19" xfId="0" applyFont="1" applyBorder="1" applyAlignment="1">
      <alignment horizontal="center" wrapText="1"/>
    </xf>
    <xf numFmtId="0" fontId="1" fillId="0" borderId="18" xfId="0" applyFont="1" applyBorder="1" applyAlignment="1">
      <alignment horizontal="center" wrapText="1"/>
    </xf>
    <xf numFmtId="0" fontId="1" fillId="2" borderId="19" xfId="0" applyFont="1" applyFill="1" applyBorder="1" applyAlignment="1">
      <alignment wrapText="1"/>
    </xf>
    <xf numFmtId="0" fontId="1" fillId="2" borderId="18" xfId="0" applyFont="1" applyFill="1" applyBorder="1" applyAlignment="1">
      <alignment wrapText="1"/>
    </xf>
    <xf numFmtId="0" fontId="1" fillId="0" borderId="21" xfId="0" applyFont="1" applyBorder="1" applyAlignment="1">
      <alignment horizontal="center" wrapText="1"/>
    </xf>
    <xf numFmtId="49" fontId="1" fillId="2" borderId="1" xfId="0" applyNumberFormat="1" applyFont="1" applyFill="1" applyBorder="1" applyAlignment="1">
      <alignment horizontal="center" vertical="center" wrapText="1"/>
    </xf>
    <xf numFmtId="0" fontId="13" fillId="3" borderId="19" xfId="0" applyFont="1" applyFill="1" applyBorder="1" applyAlignment="1">
      <alignment horizontal="left" wrapText="1"/>
    </xf>
    <xf numFmtId="0" fontId="13" fillId="3" borderId="18" xfId="0" applyFont="1" applyFill="1" applyBorder="1" applyAlignment="1">
      <alignment horizontal="left" wrapText="1"/>
    </xf>
    <xf numFmtId="0" fontId="12" fillId="0" borderId="19" xfId="0" applyFont="1" applyBorder="1" applyAlignment="1">
      <alignment horizontal="center" wrapText="1"/>
    </xf>
    <xf numFmtId="0" fontId="12" fillId="0" borderId="18" xfId="0" applyFont="1" applyBorder="1" applyAlignment="1">
      <alignment horizontal="center" wrapText="1"/>
    </xf>
    <xf numFmtId="165" fontId="1" fillId="2" borderId="19" xfId="0" applyNumberFormat="1" applyFont="1" applyFill="1" applyBorder="1" applyAlignment="1">
      <alignment horizontal="center"/>
    </xf>
    <xf numFmtId="165" fontId="1" fillId="2" borderId="21" xfId="0" applyNumberFormat="1" applyFont="1" applyFill="1" applyBorder="1" applyAlignment="1">
      <alignment horizontal="center"/>
    </xf>
    <xf numFmtId="165" fontId="1" fillId="2" borderId="18" xfId="0" applyNumberFormat="1" applyFont="1" applyFill="1" applyBorder="1" applyAlignment="1">
      <alignment horizontal="center"/>
    </xf>
    <xf numFmtId="0" fontId="1" fillId="2" borderId="21" xfId="0" applyFont="1" applyFill="1" applyBorder="1" applyAlignment="1">
      <alignment horizontal="center"/>
    </xf>
    <xf numFmtId="0" fontId="13" fillId="3" borderId="19"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xf>
    <xf numFmtId="0" fontId="13" fillId="3" borderId="18" xfId="0" applyFont="1" applyFill="1" applyBorder="1" applyAlignment="1">
      <alignment horizontal="left"/>
    </xf>
    <xf numFmtId="0" fontId="13" fillId="0" borderId="19" xfId="0" applyFont="1" applyBorder="1" applyAlignment="1">
      <alignment horizontal="left"/>
    </xf>
    <xf numFmtId="0" fontId="13" fillId="0" borderId="18" xfId="0" applyFont="1" applyBorder="1" applyAlignment="1">
      <alignment horizontal="left"/>
    </xf>
    <xf numFmtId="0" fontId="18" fillId="0" borderId="19" xfId="0" applyFont="1" applyBorder="1" applyAlignment="1">
      <alignment horizontal="left"/>
    </xf>
    <xf numFmtId="0" fontId="18" fillId="0" borderId="18" xfId="0" applyFont="1" applyBorder="1" applyAlignment="1">
      <alignment horizontal="left"/>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 fillId="2" borderId="19" xfId="0" applyFont="1" applyFill="1" applyBorder="1" applyAlignment="1">
      <alignment horizontal="center" wrapText="1"/>
    </xf>
    <xf numFmtId="0" fontId="1" fillId="2" borderId="18" xfId="0" applyFont="1" applyFill="1" applyBorder="1" applyAlignment="1">
      <alignment horizontal="center" wrapText="1"/>
    </xf>
    <xf numFmtId="2" fontId="11" fillId="2" borderId="19" xfId="0" applyNumberFormat="1" applyFont="1" applyFill="1" applyBorder="1" applyAlignment="1">
      <alignment horizontal="center" wrapText="1"/>
    </xf>
    <xf numFmtId="2" fontId="11" fillId="2" borderId="21" xfId="0" applyNumberFormat="1" applyFont="1" applyFill="1" applyBorder="1" applyAlignment="1">
      <alignment horizontal="center" wrapText="1"/>
    </xf>
    <xf numFmtId="2" fontId="11" fillId="2" borderId="18" xfId="0" applyNumberFormat="1" applyFont="1" applyFill="1" applyBorder="1" applyAlignment="1">
      <alignment horizontal="center" wrapText="1"/>
    </xf>
    <xf numFmtId="0" fontId="1" fillId="2" borderId="0" xfId="0" applyFont="1" applyFill="1" applyAlignment="1">
      <alignment horizontal="left" vertical="top" wrapText="1"/>
    </xf>
    <xf numFmtId="1" fontId="1" fillId="2" borderId="1" xfId="0" applyNumberFormat="1" applyFont="1" applyFill="1" applyBorder="1" applyAlignment="1">
      <alignment horizontal="right" wrapText="1"/>
    </xf>
    <xf numFmtId="2" fontId="9" fillId="2" borderId="1" xfId="0" applyNumberFormat="1" applyFont="1" applyFill="1" applyBorder="1" applyAlignment="1">
      <alignment horizontal="right" wrapText="1"/>
    </xf>
    <xf numFmtId="4" fontId="9" fillId="2" borderId="1" xfId="0" applyNumberFormat="1" applyFont="1" applyFill="1" applyBorder="1" applyAlignment="1">
      <alignment horizontal="right" wrapText="1"/>
    </xf>
    <xf numFmtId="169" fontId="9" fillId="3" borderId="12" xfId="0" applyNumberFormat="1" applyFont="1" applyFill="1" applyBorder="1" applyAlignment="1">
      <alignment horizontal="right" wrapText="1"/>
    </xf>
    <xf numFmtId="169" fontId="9" fillId="3" borderId="13" xfId="0" applyNumberFormat="1" applyFont="1" applyFill="1" applyBorder="1" applyAlignment="1">
      <alignment horizontal="right" wrapText="1"/>
    </xf>
    <xf numFmtId="169" fontId="9" fillId="3" borderId="26" xfId="0" applyNumberFormat="1" applyFont="1" applyFill="1" applyBorder="1" applyAlignment="1">
      <alignment horizontal="right" wrapText="1"/>
    </xf>
    <xf numFmtId="0" fontId="1" fillId="2" borderId="45" xfId="0" applyFont="1" applyFill="1" applyBorder="1" applyAlignment="1">
      <alignment horizontal="center" vertical="top" wrapText="1"/>
    </xf>
    <xf numFmtId="167" fontId="1" fillId="3" borderId="12" xfId="0" applyNumberFormat="1" applyFont="1" applyFill="1" applyBorder="1" applyAlignment="1">
      <alignment horizontal="right" wrapText="1"/>
    </xf>
    <xf numFmtId="167" fontId="1" fillId="3" borderId="13" xfId="0" applyNumberFormat="1" applyFont="1" applyFill="1" applyBorder="1" applyAlignment="1">
      <alignment horizontal="right" wrapText="1"/>
    </xf>
    <xf numFmtId="167" fontId="1" fillId="3" borderId="26" xfId="0" applyNumberFormat="1" applyFont="1" applyFill="1" applyBorder="1" applyAlignment="1">
      <alignment horizontal="right"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left" wrapText="1"/>
    </xf>
    <xf numFmtId="0" fontId="1" fillId="2" borderId="13" xfId="0" applyFont="1" applyFill="1" applyBorder="1" applyAlignment="1">
      <alignment horizontal="left"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right" wrapText="1"/>
    </xf>
    <xf numFmtId="0" fontId="1" fillId="2" borderId="13" xfId="0" applyFont="1" applyFill="1" applyBorder="1" applyAlignment="1">
      <alignment horizontal="right" wrapText="1"/>
    </xf>
    <xf numFmtId="0" fontId="1" fillId="2" borderId="14" xfId="0" applyFont="1" applyFill="1" applyBorder="1" applyAlignment="1">
      <alignment horizontal="right" wrapText="1"/>
    </xf>
    <xf numFmtId="166" fontId="1" fillId="3" borderId="12" xfId="0" applyNumberFormat="1" applyFont="1" applyFill="1" applyBorder="1" applyAlignment="1">
      <alignment horizontal="right" wrapText="1"/>
    </xf>
    <xf numFmtId="166" fontId="1" fillId="3" borderId="13" xfId="0" applyNumberFormat="1" applyFont="1" applyFill="1" applyBorder="1" applyAlignment="1">
      <alignment horizontal="right" wrapText="1"/>
    </xf>
    <xf numFmtId="166" fontId="1" fillId="3" borderId="26" xfId="0" applyNumberFormat="1" applyFont="1" applyFill="1" applyBorder="1" applyAlignment="1">
      <alignment horizontal="right" wrapText="1"/>
    </xf>
    <xf numFmtId="0" fontId="1" fillId="2" borderId="22" xfId="0" applyFont="1" applyFill="1" applyBorder="1" applyAlignment="1">
      <alignment horizontal="left" wrapText="1"/>
    </xf>
    <xf numFmtId="0" fontId="1" fillId="2" borderId="3" xfId="0" applyFont="1" applyFill="1" applyBorder="1" applyAlignment="1">
      <alignment horizontal="center" vertical="center" wrapText="1"/>
    </xf>
    <xf numFmtId="165" fontId="1" fillId="2" borderId="15" xfId="0" applyNumberFormat="1" applyFont="1" applyFill="1" applyBorder="1" applyAlignment="1">
      <alignment horizontal="right" wrapText="1"/>
    </xf>
    <xf numFmtId="0" fontId="1" fillId="3" borderId="2" xfId="0" applyFont="1" applyFill="1" applyBorder="1" applyAlignment="1">
      <alignment horizontal="left" vertical="top" wrapText="1"/>
    </xf>
    <xf numFmtId="165" fontId="1" fillId="2" borderId="19" xfId="0" applyNumberFormat="1" applyFont="1" applyFill="1" applyBorder="1" applyAlignment="1">
      <alignment horizontal="right" wrapText="1"/>
    </xf>
    <xf numFmtId="165" fontId="1" fillId="2" borderId="21" xfId="0" applyNumberFormat="1" applyFont="1" applyFill="1" applyBorder="1" applyAlignment="1">
      <alignment horizontal="right" wrapText="1"/>
    </xf>
    <xf numFmtId="165" fontId="1" fillId="2" borderId="18" xfId="0" applyNumberFormat="1" applyFont="1" applyFill="1" applyBorder="1" applyAlignment="1">
      <alignment horizontal="right" wrapText="1"/>
    </xf>
    <xf numFmtId="0" fontId="8" fillId="2" borderId="11" xfId="0" applyFont="1" applyFill="1" applyBorder="1" applyAlignment="1">
      <alignment horizontal="center" vertical="center" wrapText="1"/>
    </xf>
    <xf numFmtId="169" fontId="1" fillId="3" borderId="12" xfId="0" applyNumberFormat="1" applyFont="1" applyFill="1" applyBorder="1" applyAlignment="1">
      <alignment horizontal="right" wrapText="1"/>
    </xf>
    <xf numFmtId="169" fontId="1" fillId="3" borderId="13" xfId="0" applyNumberFormat="1" applyFont="1" applyFill="1" applyBorder="1" applyAlignment="1">
      <alignment horizontal="right" wrapText="1"/>
    </xf>
    <xf numFmtId="169" fontId="1" fillId="3" borderId="26" xfId="0" applyNumberFormat="1" applyFont="1" applyFill="1" applyBorder="1" applyAlignment="1">
      <alignment horizontal="right" wrapText="1"/>
    </xf>
    <xf numFmtId="2" fontId="1" fillId="2" borderId="19" xfId="0" applyNumberFormat="1" applyFont="1" applyFill="1" applyBorder="1" applyAlignment="1">
      <alignment horizontal="right" wrapText="1"/>
    </xf>
    <xf numFmtId="2" fontId="1" fillId="2" borderId="21" xfId="0" applyNumberFormat="1" applyFont="1" applyFill="1" applyBorder="1" applyAlignment="1">
      <alignment horizontal="right" wrapText="1"/>
    </xf>
    <xf numFmtId="2" fontId="1" fillId="2" borderId="18" xfId="0" applyNumberFormat="1" applyFont="1" applyFill="1" applyBorder="1" applyAlignment="1">
      <alignment horizontal="right" wrapText="1"/>
    </xf>
    <xf numFmtId="0" fontId="1" fillId="2" borderId="1" xfId="0" applyFont="1" applyFill="1" applyBorder="1" applyAlignment="1">
      <alignment horizontal="right" wrapText="1"/>
    </xf>
    <xf numFmtId="167" fontId="1" fillId="2" borderId="1" xfId="0" applyNumberFormat="1" applyFont="1" applyFill="1" applyBorder="1" applyAlignment="1">
      <alignment horizontal="right" wrapText="1"/>
    </xf>
    <xf numFmtId="167" fontId="1" fillId="2" borderId="12" xfId="0" applyNumberFormat="1" applyFont="1" applyFill="1" applyBorder="1" applyAlignment="1">
      <alignment horizontal="right" wrapText="1"/>
    </xf>
    <xf numFmtId="167" fontId="1" fillId="2" borderId="13" xfId="0" applyNumberFormat="1" applyFont="1" applyFill="1" applyBorder="1" applyAlignment="1">
      <alignment horizontal="right" wrapText="1"/>
    </xf>
    <xf numFmtId="167" fontId="1" fillId="2" borderId="14" xfId="0" applyNumberFormat="1" applyFont="1" applyFill="1" applyBorder="1" applyAlignment="1">
      <alignment horizontal="right" wrapText="1"/>
    </xf>
    <xf numFmtId="167" fontId="9" fillId="2" borderId="1" xfId="0" applyNumberFormat="1" applyFont="1" applyFill="1" applyBorder="1" applyAlignment="1">
      <alignment horizontal="right" wrapText="1"/>
    </xf>
    <xf numFmtId="1" fontId="1" fillId="2" borderId="15" xfId="0" applyNumberFormat="1" applyFont="1" applyFill="1" applyBorder="1" applyAlignment="1">
      <alignment horizontal="center" wrapText="1"/>
    </xf>
    <xf numFmtId="2" fontId="1" fillId="0" borderId="51" xfId="0" applyNumberFormat="1" applyFont="1" applyFill="1" applyBorder="1" applyAlignment="1">
      <alignment horizontal="right" wrapText="1"/>
    </xf>
    <xf numFmtId="2" fontId="1" fillId="0" borderId="1" xfId="0" applyNumberFormat="1" applyFont="1" applyFill="1" applyBorder="1" applyAlignment="1">
      <alignment horizontal="right" wrapText="1"/>
    </xf>
    <xf numFmtId="2" fontId="1" fillId="0" borderId="52" xfId="0" applyNumberFormat="1" applyFont="1" applyFill="1" applyBorder="1" applyAlignment="1">
      <alignment horizontal="right" wrapText="1"/>
    </xf>
    <xf numFmtId="0" fontId="1" fillId="2" borderId="26" xfId="0" applyFont="1" applyFill="1" applyBorder="1" applyAlignment="1">
      <alignment horizontal="center" vertical="center" wrapText="1"/>
    </xf>
    <xf numFmtId="2" fontId="9" fillId="2" borderId="51" xfId="0" applyNumberFormat="1" applyFont="1" applyFill="1" applyBorder="1" applyAlignment="1">
      <alignment horizontal="right" wrapText="1"/>
    </xf>
    <xf numFmtId="2" fontId="9" fillId="2" borderId="52" xfId="0" applyNumberFormat="1" applyFont="1" applyFill="1" applyBorder="1" applyAlignment="1">
      <alignment horizontal="right" wrapText="1"/>
    </xf>
    <xf numFmtId="0" fontId="1" fillId="2" borderId="12" xfId="0" applyFont="1" applyFill="1" applyBorder="1" applyAlignment="1">
      <alignment horizontal="center" wrapText="1"/>
    </xf>
    <xf numFmtId="0" fontId="1" fillId="2" borderId="26" xfId="0" applyFont="1" applyFill="1" applyBorder="1" applyAlignment="1">
      <alignment horizontal="center" wrapText="1"/>
    </xf>
    <xf numFmtId="0" fontId="1" fillId="0" borderId="12" xfId="0" applyFont="1" applyFill="1" applyBorder="1" applyAlignment="1">
      <alignment horizontal="center" wrapText="1"/>
    </xf>
    <xf numFmtId="0" fontId="1" fillId="0" borderId="26" xfId="0" applyFont="1" applyFill="1" applyBorder="1" applyAlignment="1">
      <alignment horizontal="center" wrapText="1"/>
    </xf>
    <xf numFmtId="1" fontId="1" fillId="0" borderId="19" xfId="0" applyNumberFormat="1" applyFont="1" applyFill="1" applyBorder="1" applyAlignment="1">
      <alignment horizontal="center" wrapText="1"/>
    </xf>
    <xf numFmtId="1" fontId="1" fillId="0" borderId="18" xfId="0" applyNumberFormat="1" applyFont="1" applyFill="1" applyBorder="1" applyAlignment="1">
      <alignment horizontal="center" wrapText="1"/>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1" fontId="1" fillId="0" borderId="15" xfId="0" applyNumberFormat="1" applyFont="1" applyFill="1" applyBorder="1" applyAlignment="1">
      <alignment horizontal="center" wrapText="1"/>
    </xf>
    <xf numFmtId="0" fontId="1" fillId="2" borderId="11" xfId="0" applyFont="1" applyFill="1" applyBorder="1" applyAlignment="1">
      <alignment horizontal="left" wrapText="1" indent="1"/>
    </xf>
    <xf numFmtId="0" fontId="1" fillId="2" borderId="7" xfId="0" applyFont="1" applyFill="1" applyBorder="1" applyAlignment="1">
      <alignment horizontal="right" vertical="center" wrapText="1"/>
    </xf>
    <xf numFmtId="0" fontId="1" fillId="2" borderId="6" xfId="0" applyFont="1" applyFill="1" applyBorder="1" applyAlignment="1">
      <alignment horizontal="right" vertical="center" wrapText="1"/>
    </xf>
  </cellXfs>
  <cellStyles count="2">
    <cellStyle name="Обычный" xfId="0" builtinId="0"/>
    <cellStyle name="Обычный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donplus.kz/p54749593-nozh-kantselyarskij-officespace.html" TargetMode="External"/><Relationship Id="rId1" Type="http://schemas.openxmlformats.org/officeDocument/2006/relationships/hyperlink" Target="https://kanc.kz/ru/cat.php?ids=1002986&amp;id=28863489"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K62"/>
  <sheetViews>
    <sheetView topLeftCell="A43" workbookViewId="0">
      <selection activeCell="I62" sqref="A1:I62"/>
    </sheetView>
  </sheetViews>
  <sheetFormatPr defaultRowHeight="15" x14ac:dyDescent="0.25"/>
  <cols>
    <col min="1" max="1" width="9.33203125" style="31"/>
    <col min="2" max="2" width="17.5" style="31" customWidth="1"/>
    <col min="3" max="3" width="18.1640625" style="31" customWidth="1"/>
    <col min="4" max="4" width="16.1640625" style="31" customWidth="1"/>
    <col min="5" max="5" width="19.1640625" style="31" customWidth="1"/>
    <col min="6" max="7" width="16" style="31" customWidth="1"/>
    <col min="8" max="9" width="18.6640625" style="31" customWidth="1"/>
    <col min="10" max="10" width="17" style="33" customWidth="1"/>
    <col min="11" max="16384" width="9.33203125" style="33"/>
  </cols>
  <sheetData>
    <row r="1" spans="1:9" s="31" customFormat="1" ht="90" customHeight="1" x14ac:dyDescent="0.25">
      <c r="H1" s="331" t="s">
        <v>387</v>
      </c>
      <c r="I1" s="331"/>
    </row>
    <row r="2" spans="1:9" s="31" customFormat="1" ht="48.75" customHeight="1" x14ac:dyDescent="0.25">
      <c r="A2" s="332" t="s">
        <v>388</v>
      </c>
      <c r="B2" s="332"/>
      <c r="C2" s="332"/>
      <c r="D2" s="332"/>
      <c r="E2" s="332"/>
      <c r="F2" s="332"/>
      <c r="G2" s="332"/>
      <c r="H2" s="332"/>
      <c r="I2" s="332"/>
    </row>
    <row r="3" spans="1:9" s="31" customFormat="1" x14ac:dyDescent="0.25">
      <c r="A3" s="32"/>
      <c r="I3" s="32" t="s">
        <v>1</v>
      </c>
    </row>
    <row r="4" spans="1:9" s="31" customFormat="1" x14ac:dyDescent="0.25">
      <c r="A4" s="32" t="s">
        <v>380</v>
      </c>
      <c r="I4" s="155" t="s">
        <v>450</v>
      </c>
    </row>
    <row r="5" spans="1:9" s="31" customFormat="1" x14ac:dyDescent="0.25">
      <c r="A5" s="32" t="s">
        <v>3</v>
      </c>
      <c r="D5" s="333" t="s">
        <v>4</v>
      </c>
      <c r="E5" s="333"/>
      <c r="F5" s="333"/>
      <c r="G5" s="333"/>
      <c r="H5" s="333"/>
      <c r="I5" s="70" t="s">
        <v>5</v>
      </c>
    </row>
    <row r="6" spans="1:9" s="31" customFormat="1" ht="45.75" customHeight="1" x14ac:dyDescent="0.25">
      <c r="A6" s="32" t="s">
        <v>6</v>
      </c>
      <c r="D6" s="333" t="s">
        <v>431</v>
      </c>
      <c r="E6" s="333"/>
      <c r="F6" s="333"/>
      <c r="G6" s="333"/>
      <c r="H6" s="333"/>
      <c r="I6" s="70" t="s">
        <v>7</v>
      </c>
    </row>
    <row r="7" spans="1:9" s="31" customFormat="1" ht="51" customHeight="1" x14ac:dyDescent="0.25">
      <c r="A7" s="32" t="s">
        <v>8</v>
      </c>
      <c r="D7" s="333" t="s">
        <v>430</v>
      </c>
      <c r="E7" s="333"/>
      <c r="F7" s="333"/>
      <c r="G7" s="333"/>
      <c r="H7" s="333"/>
      <c r="I7" s="70">
        <v>2812</v>
      </c>
    </row>
    <row r="8" spans="1:9" s="31" customFormat="1" x14ac:dyDescent="0.25">
      <c r="A8" s="32" t="s">
        <v>10</v>
      </c>
      <c r="I8" s="117" t="s">
        <v>12</v>
      </c>
    </row>
    <row r="9" spans="1:9" s="31" customFormat="1" x14ac:dyDescent="0.25">
      <c r="A9" s="32" t="s">
        <v>381</v>
      </c>
      <c r="I9" s="70">
        <v>15</v>
      </c>
    </row>
    <row r="10" spans="1:9" ht="15.75" thickBot="1" x14ac:dyDescent="0.3"/>
    <row r="11" spans="1:9" s="31" customFormat="1" ht="30" customHeight="1" thickBot="1" x14ac:dyDescent="0.3">
      <c r="A11" s="351" t="s">
        <v>300</v>
      </c>
      <c r="B11" s="352"/>
      <c r="C11" s="353"/>
      <c r="D11" s="321"/>
      <c r="E11" s="322"/>
      <c r="F11" s="336" t="s">
        <v>485</v>
      </c>
      <c r="G11" s="318" t="s">
        <v>382</v>
      </c>
      <c r="H11" s="319"/>
      <c r="I11" s="320"/>
    </row>
    <row r="12" spans="1:9" s="31" customFormat="1" ht="30" customHeight="1" thickBot="1" x14ac:dyDescent="0.3">
      <c r="A12" s="354"/>
      <c r="B12" s="337"/>
      <c r="C12" s="355"/>
      <c r="D12" s="291"/>
      <c r="E12" s="292"/>
      <c r="F12" s="337"/>
      <c r="G12" s="288">
        <v>2025</v>
      </c>
      <c r="H12" s="289">
        <v>2026</v>
      </c>
      <c r="I12" s="290">
        <v>2027</v>
      </c>
    </row>
    <row r="13" spans="1:9" s="31" customFormat="1" ht="15.75" thickBot="1" x14ac:dyDescent="0.3">
      <c r="A13" s="338" t="s">
        <v>14</v>
      </c>
      <c r="B13" s="339"/>
      <c r="C13" s="339"/>
      <c r="D13" s="286" t="s">
        <v>15</v>
      </c>
      <c r="E13" s="286" t="s">
        <v>16</v>
      </c>
      <c r="F13" s="286" t="s">
        <v>17</v>
      </c>
      <c r="G13" s="286"/>
      <c r="H13" s="286" t="s">
        <v>18</v>
      </c>
      <c r="I13" s="287" t="s">
        <v>19</v>
      </c>
    </row>
    <row r="14" spans="1:9" s="31" customFormat="1" ht="15.75" thickBot="1" x14ac:dyDescent="0.3">
      <c r="A14" s="340" t="s">
        <v>384</v>
      </c>
      <c r="B14" s="341"/>
      <c r="C14" s="341"/>
      <c r="D14" s="169">
        <f>SUM(D16+D25+D36)</f>
        <v>595401.39599999995</v>
      </c>
      <c r="E14" s="169">
        <f t="shared" ref="E14:I14" si="0">SUM(E16+E25+E36)</f>
        <v>595401.39599999995</v>
      </c>
      <c r="F14" s="169">
        <f t="shared" si="0"/>
        <v>685357</v>
      </c>
      <c r="G14" s="169">
        <f t="shared" si="0"/>
        <v>601445</v>
      </c>
      <c r="H14" s="169">
        <f t="shared" si="0"/>
        <v>631517.25000000012</v>
      </c>
      <c r="I14" s="278">
        <f t="shared" si="0"/>
        <v>663093.11250000016</v>
      </c>
    </row>
    <row r="15" spans="1:9" s="31" customFormat="1" ht="27" customHeight="1" thickBot="1" x14ac:dyDescent="0.3">
      <c r="A15" s="349" t="s">
        <v>383</v>
      </c>
      <c r="B15" s="350"/>
      <c r="C15" s="350"/>
      <c r="D15" s="168"/>
      <c r="E15" s="168"/>
      <c r="F15" s="168"/>
      <c r="G15" s="168"/>
      <c r="H15" s="168"/>
      <c r="I15" s="279"/>
    </row>
    <row r="16" spans="1:9" s="31" customFormat="1" ht="15.75" thickBot="1" x14ac:dyDescent="0.3">
      <c r="A16" s="342">
        <v>261203011</v>
      </c>
      <c r="B16" s="343"/>
      <c r="C16" s="344"/>
      <c r="D16" s="167">
        <f>SUM(D17:D24)</f>
        <v>3674</v>
      </c>
      <c r="E16" s="167">
        <f t="shared" ref="E16:I16" si="1">SUM(E17:E24)</f>
        <v>3674</v>
      </c>
      <c r="F16" s="167">
        <f t="shared" si="1"/>
        <v>95195.8</v>
      </c>
      <c r="G16" s="167">
        <f t="shared" si="1"/>
        <v>0</v>
      </c>
      <c r="H16" s="167">
        <f t="shared" si="1"/>
        <v>0</v>
      </c>
      <c r="I16" s="280">
        <f t="shared" si="1"/>
        <v>0</v>
      </c>
    </row>
    <row r="17" spans="1:10" s="31" customFormat="1" ht="15.75" x14ac:dyDescent="0.25">
      <c r="A17" s="345" t="s">
        <v>33</v>
      </c>
      <c r="B17" s="346"/>
      <c r="C17" s="346"/>
      <c r="D17" s="165">
        <v>3674</v>
      </c>
      <c r="E17" s="165">
        <v>3674</v>
      </c>
      <c r="F17" s="166">
        <v>84539</v>
      </c>
      <c r="G17" s="166">
        <v>0</v>
      </c>
      <c r="H17" s="166">
        <v>0</v>
      </c>
      <c r="I17" s="281">
        <v>0</v>
      </c>
    </row>
    <row r="18" spans="1:10" s="31" customFormat="1" ht="15.75" customHeight="1" x14ac:dyDescent="0.25">
      <c r="A18" s="311" t="s">
        <v>215</v>
      </c>
      <c r="B18" s="334"/>
      <c r="C18" s="335"/>
      <c r="D18" s="165">
        <v>0</v>
      </c>
      <c r="E18" s="165">
        <v>0</v>
      </c>
      <c r="F18" s="166">
        <v>0</v>
      </c>
      <c r="G18" s="166">
        <v>0</v>
      </c>
      <c r="H18" s="166">
        <v>0</v>
      </c>
      <c r="I18" s="281">
        <v>0</v>
      </c>
    </row>
    <row r="19" spans="1:10" s="31" customFormat="1" ht="15.75" x14ac:dyDescent="0.25">
      <c r="A19" s="311" t="s">
        <v>433</v>
      </c>
      <c r="B19" s="312"/>
      <c r="C19" s="312"/>
      <c r="D19" s="165">
        <v>0</v>
      </c>
      <c r="E19" s="165">
        <v>0</v>
      </c>
      <c r="F19" s="166">
        <v>1228</v>
      </c>
      <c r="G19" s="166">
        <v>0</v>
      </c>
      <c r="H19" s="166">
        <v>0</v>
      </c>
      <c r="I19" s="281">
        <v>0</v>
      </c>
    </row>
    <row r="20" spans="1:10" s="31" customFormat="1" ht="15.75" x14ac:dyDescent="0.25">
      <c r="A20" s="311" t="s">
        <v>234</v>
      </c>
      <c r="B20" s="312"/>
      <c r="C20" s="312"/>
      <c r="D20" s="165">
        <v>0</v>
      </c>
      <c r="E20" s="165">
        <v>0</v>
      </c>
      <c r="F20" s="166">
        <v>4418</v>
      </c>
      <c r="G20" s="166">
        <v>0</v>
      </c>
      <c r="H20" s="166">
        <v>0</v>
      </c>
      <c r="I20" s="281">
        <v>0</v>
      </c>
    </row>
    <row r="21" spans="1:10" s="31" customFormat="1" ht="15.75" x14ac:dyDescent="0.25">
      <c r="A21" s="311" t="s">
        <v>240</v>
      </c>
      <c r="B21" s="312"/>
      <c r="C21" s="312"/>
      <c r="D21" s="165">
        <v>0</v>
      </c>
      <c r="E21" s="165">
        <v>0</v>
      </c>
      <c r="F21" s="166">
        <v>2578</v>
      </c>
      <c r="G21" s="166">
        <v>0</v>
      </c>
      <c r="H21" s="166">
        <v>0</v>
      </c>
      <c r="I21" s="281">
        <v>0</v>
      </c>
    </row>
    <row r="22" spans="1:10" s="31" customFormat="1" ht="15.75" x14ac:dyDescent="0.25">
      <c r="A22" s="311" t="s">
        <v>292</v>
      </c>
      <c r="B22" s="312"/>
      <c r="C22" s="312"/>
      <c r="D22" s="165">
        <v>0</v>
      </c>
      <c r="E22" s="165">
        <v>0</v>
      </c>
      <c r="F22" s="166">
        <v>2432.8000000000002</v>
      </c>
      <c r="G22" s="166">
        <v>0</v>
      </c>
      <c r="H22" s="166">
        <v>0</v>
      </c>
      <c r="I22" s="281">
        <v>0</v>
      </c>
    </row>
    <row r="23" spans="1:10" s="31" customFormat="1" ht="15.75" x14ac:dyDescent="0.25">
      <c r="A23" s="311" t="s">
        <v>299</v>
      </c>
      <c r="B23" s="312"/>
      <c r="C23" s="312"/>
      <c r="D23" s="165">
        <v>0</v>
      </c>
      <c r="E23" s="165">
        <v>0</v>
      </c>
      <c r="F23" s="166">
        <v>0</v>
      </c>
      <c r="G23" s="166">
        <v>0</v>
      </c>
      <c r="H23" s="166">
        <v>0</v>
      </c>
      <c r="I23" s="281">
        <v>0</v>
      </c>
    </row>
    <row r="24" spans="1:10" s="31" customFormat="1" ht="28.5" customHeight="1" thickBot="1" x14ac:dyDescent="0.3">
      <c r="A24" s="347" t="s">
        <v>386</v>
      </c>
      <c r="B24" s="348"/>
      <c r="C24" s="348"/>
      <c r="D24" s="165">
        <v>0</v>
      </c>
      <c r="E24" s="165">
        <v>0</v>
      </c>
      <c r="F24" s="164">
        <v>0</v>
      </c>
      <c r="G24" s="166">
        <v>0</v>
      </c>
      <c r="H24" s="166">
        <v>0</v>
      </c>
      <c r="I24" s="281">
        <v>0</v>
      </c>
    </row>
    <row r="25" spans="1:10" s="31" customFormat="1" ht="15.75" thickBot="1" x14ac:dyDescent="0.3">
      <c r="A25" s="342">
        <v>261203015</v>
      </c>
      <c r="B25" s="343"/>
      <c r="C25" s="344"/>
      <c r="D25" s="167">
        <f>SUM(D26:D35)</f>
        <v>11651</v>
      </c>
      <c r="E25" s="167">
        <f>SUM(E26:E35)</f>
        <v>11651</v>
      </c>
      <c r="F25" s="167">
        <f>SUM(F26:F35)</f>
        <v>113333</v>
      </c>
      <c r="G25" s="167">
        <f t="shared" ref="G25:H25" si="2">SUM(G26:G35)</f>
        <v>0</v>
      </c>
      <c r="H25" s="167">
        <f t="shared" si="2"/>
        <v>0</v>
      </c>
      <c r="I25" s="280">
        <f>SUM(I26:I35)</f>
        <v>0</v>
      </c>
      <c r="J25" s="192"/>
    </row>
    <row r="26" spans="1:10" s="31" customFormat="1" ht="15.75" x14ac:dyDescent="0.25">
      <c r="A26" s="345" t="s">
        <v>33</v>
      </c>
      <c r="B26" s="346"/>
      <c r="C26" s="346"/>
      <c r="D26" s="165">
        <v>11651</v>
      </c>
      <c r="E26" s="165">
        <v>11651</v>
      </c>
      <c r="F26" s="166">
        <v>96130</v>
      </c>
      <c r="G26" s="166">
        <v>0</v>
      </c>
      <c r="H26" s="166">
        <v>0</v>
      </c>
      <c r="I26" s="281">
        <v>0</v>
      </c>
    </row>
    <row r="27" spans="1:10" s="31" customFormat="1" ht="15.75" x14ac:dyDescent="0.25">
      <c r="A27" s="311" t="s">
        <v>215</v>
      </c>
      <c r="B27" s="334"/>
      <c r="C27" s="335"/>
      <c r="D27" s="165">
        <v>0</v>
      </c>
      <c r="E27" s="165">
        <v>0</v>
      </c>
      <c r="F27" s="97">
        <v>0</v>
      </c>
      <c r="G27" s="166">
        <v>0</v>
      </c>
      <c r="H27" s="166">
        <v>0</v>
      </c>
      <c r="I27" s="281">
        <v>0</v>
      </c>
    </row>
    <row r="28" spans="1:10" s="31" customFormat="1" ht="15.75" x14ac:dyDescent="0.25">
      <c r="A28" s="311" t="s">
        <v>433</v>
      </c>
      <c r="B28" s="312"/>
      <c r="C28" s="312"/>
      <c r="D28" s="165">
        <v>0</v>
      </c>
      <c r="E28" s="165">
        <v>0</v>
      </c>
      <c r="F28" s="97">
        <v>1500</v>
      </c>
      <c r="G28" s="166">
        <v>0</v>
      </c>
      <c r="H28" s="166">
        <v>0</v>
      </c>
      <c r="I28" s="281">
        <v>0</v>
      </c>
    </row>
    <row r="29" spans="1:10" s="31" customFormat="1" ht="15.75" x14ac:dyDescent="0.25">
      <c r="A29" s="311" t="s">
        <v>234</v>
      </c>
      <c r="B29" s="312"/>
      <c r="C29" s="312"/>
      <c r="D29" s="165">
        <v>0</v>
      </c>
      <c r="E29" s="165">
        <v>0</v>
      </c>
      <c r="F29" s="97">
        <v>5359.5</v>
      </c>
      <c r="G29" s="166">
        <v>0</v>
      </c>
      <c r="H29" s="166">
        <v>0</v>
      </c>
      <c r="I29" s="281">
        <v>0</v>
      </c>
    </row>
    <row r="30" spans="1:10" s="31" customFormat="1" ht="15.75" x14ac:dyDescent="0.25">
      <c r="A30" s="311" t="s">
        <v>240</v>
      </c>
      <c r="B30" s="312"/>
      <c r="C30" s="312"/>
      <c r="D30" s="165">
        <v>0</v>
      </c>
      <c r="E30" s="165">
        <v>0</v>
      </c>
      <c r="F30" s="97">
        <v>3150</v>
      </c>
      <c r="G30" s="166">
        <v>0</v>
      </c>
      <c r="H30" s="166">
        <v>0</v>
      </c>
      <c r="I30" s="281">
        <v>0</v>
      </c>
    </row>
    <row r="31" spans="1:10" s="31" customFormat="1" ht="15.75" x14ac:dyDescent="0.25">
      <c r="A31" s="311" t="s">
        <v>292</v>
      </c>
      <c r="B31" s="312"/>
      <c r="C31" s="312"/>
      <c r="D31" s="165">
        <v>0</v>
      </c>
      <c r="E31" s="165">
        <v>0</v>
      </c>
      <c r="F31" s="97">
        <v>3000</v>
      </c>
      <c r="G31" s="166">
        <v>0</v>
      </c>
      <c r="H31" s="166">
        <v>0</v>
      </c>
      <c r="I31" s="281">
        <v>0</v>
      </c>
    </row>
    <row r="32" spans="1:10" s="31" customFormat="1" ht="15.75" x14ac:dyDescent="0.25">
      <c r="A32" s="311" t="s">
        <v>299</v>
      </c>
      <c r="B32" s="312"/>
      <c r="C32" s="312"/>
      <c r="D32" s="165">
        <v>0</v>
      </c>
      <c r="E32" s="165">
        <v>0</v>
      </c>
      <c r="F32" s="97">
        <v>979.7</v>
      </c>
      <c r="G32" s="166">
        <v>0</v>
      </c>
      <c r="H32" s="166">
        <v>0</v>
      </c>
      <c r="I32" s="281">
        <v>0</v>
      </c>
    </row>
    <row r="33" spans="1:10" s="31" customFormat="1" ht="15.75" x14ac:dyDescent="0.25">
      <c r="A33" s="311" t="s">
        <v>334</v>
      </c>
      <c r="B33" s="312"/>
      <c r="C33" s="312"/>
      <c r="D33" s="165">
        <v>0</v>
      </c>
      <c r="E33" s="165">
        <v>0</v>
      </c>
      <c r="F33" s="164">
        <v>0</v>
      </c>
      <c r="G33" s="166">
        <v>0</v>
      </c>
      <c r="H33" s="166">
        <v>0</v>
      </c>
      <c r="I33" s="281">
        <v>0</v>
      </c>
    </row>
    <row r="34" spans="1:10" s="31" customFormat="1" ht="15.75" x14ac:dyDescent="0.25">
      <c r="A34" s="311" t="s">
        <v>372</v>
      </c>
      <c r="B34" s="312"/>
      <c r="C34" s="312"/>
      <c r="D34" s="165">
        <v>0</v>
      </c>
      <c r="E34" s="165">
        <v>0</v>
      </c>
      <c r="F34" s="164">
        <v>0</v>
      </c>
      <c r="G34" s="166">
        <v>0</v>
      </c>
      <c r="H34" s="166">
        <v>0</v>
      </c>
      <c r="I34" s="281">
        <v>0</v>
      </c>
    </row>
    <row r="35" spans="1:10" s="31" customFormat="1" ht="48" customHeight="1" thickBot="1" x14ac:dyDescent="0.3">
      <c r="A35" s="347" t="s">
        <v>386</v>
      </c>
      <c r="B35" s="348"/>
      <c r="C35" s="348"/>
      <c r="D35" s="165">
        <v>0</v>
      </c>
      <c r="E35" s="165">
        <v>0</v>
      </c>
      <c r="F35" s="164">
        <v>3213.8</v>
      </c>
      <c r="G35" s="166">
        <v>0</v>
      </c>
      <c r="H35" s="166">
        <v>0</v>
      </c>
      <c r="I35" s="281">
        <v>0</v>
      </c>
    </row>
    <row r="36" spans="1:10" s="31" customFormat="1" ht="15.75" thickBot="1" x14ac:dyDescent="0.3">
      <c r="A36" s="342">
        <v>261082015</v>
      </c>
      <c r="B36" s="343"/>
      <c r="C36" s="344"/>
      <c r="D36" s="167">
        <f>SUM(D37:D56)</f>
        <v>580076.39599999995</v>
      </c>
      <c r="E36" s="167">
        <f t="shared" ref="E36:I36" si="3">SUM(E37:E56)</f>
        <v>580076.39599999995</v>
      </c>
      <c r="F36" s="215">
        <f t="shared" si="3"/>
        <v>476828.2</v>
      </c>
      <c r="G36" s="215">
        <f t="shared" si="3"/>
        <v>601445</v>
      </c>
      <c r="H36" s="215">
        <f t="shared" si="3"/>
        <v>631517.25000000012</v>
      </c>
      <c r="I36" s="280">
        <f t="shared" si="3"/>
        <v>663093.11250000016</v>
      </c>
      <c r="J36" s="192"/>
    </row>
    <row r="37" spans="1:10" s="31" customFormat="1" ht="15.75" x14ac:dyDescent="0.25">
      <c r="A37" s="345" t="s">
        <v>33</v>
      </c>
      <c r="B37" s="346"/>
      <c r="C37" s="346"/>
      <c r="D37" s="28">
        <v>392858</v>
      </c>
      <c r="E37" s="28">
        <v>392858</v>
      </c>
      <c r="F37" s="166">
        <v>312341</v>
      </c>
      <c r="G37" s="166">
        <v>416560</v>
      </c>
      <c r="H37" s="166">
        <f>SUM(G37+(G37*5%))</f>
        <v>437388</v>
      </c>
      <c r="I37" s="281">
        <f>SUM(H37+(H37*5%))</f>
        <v>459257.4</v>
      </c>
    </row>
    <row r="38" spans="1:10" s="31" customFormat="1" ht="15.75" x14ac:dyDescent="0.25">
      <c r="A38" s="311" t="s">
        <v>385</v>
      </c>
      <c r="B38" s="312"/>
      <c r="C38" s="312"/>
      <c r="D38" s="28">
        <v>27000</v>
      </c>
      <c r="E38" s="28">
        <v>27000</v>
      </c>
      <c r="F38" s="97">
        <v>18602</v>
      </c>
      <c r="G38" s="166">
        <v>0</v>
      </c>
      <c r="H38" s="166">
        <f t="shared" ref="H38:I56" si="4">SUM(G38+(G38*5%))</f>
        <v>0</v>
      </c>
      <c r="I38" s="281">
        <f t="shared" si="4"/>
        <v>0</v>
      </c>
    </row>
    <row r="39" spans="1:10" s="31" customFormat="1" ht="15.75" x14ac:dyDescent="0.25">
      <c r="A39" s="311" t="s">
        <v>215</v>
      </c>
      <c r="B39" s="312"/>
      <c r="C39" s="312"/>
      <c r="D39" s="28">
        <v>21248.784</v>
      </c>
      <c r="E39" s="28">
        <v>21248.784</v>
      </c>
      <c r="F39" s="97">
        <v>21676.2</v>
      </c>
      <c r="G39" s="166">
        <v>24193</v>
      </c>
      <c r="H39" s="166">
        <f t="shared" si="4"/>
        <v>25402.65</v>
      </c>
      <c r="I39" s="281">
        <f t="shared" si="4"/>
        <v>26672.782500000001</v>
      </c>
    </row>
    <row r="40" spans="1:10" s="31" customFormat="1" ht="33.75" customHeight="1" x14ac:dyDescent="0.25">
      <c r="A40" s="311" t="s">
        <v>417</v>
      </c>
      <c r="B40" s="312"/>
      <c r="C40" s="312"/>
      <c r="D40" s="115">
        <v>0</v>
      </c>
      <c r="E40" s="115">
        <v>0</v>
      </c>
      <c r="F40" s="97">
        <v>2531.1999999999998</v>
      </c>
      <c r="G40" s="166">
        <v>6660</v>
      </c>
      <c r="H40" s="166">
        <f t="shared" si="4"/>
        <v>6993</v>
      </c>
      <c r="I40" s="281">
        <f t="shared" si="4"/>
        <v>7342.65</v>
      </c>
    </row>
    <row r="41" spans="1:10" s="31" customFormat="1" ht="15.75" x14ac:dyDescent="0.25">
      <c r="A41" s="311" t="s">
        <v>234</v>
      </c>
      <c r="B41" s="312"/>
      <c r="C41" s="312"/>
      <c r="D41" s="28">
        <v>21943</v>
      </c>
      <c r="E41" s="28">
        <v>21943</v>
      </c>
      <c r="F41" s="97">
        <v>11180</v>
      </c>
      <c r="G41" s="166">
        <v>23976</v>
      </c>
      <c r="H41" s="166">
        <f t="shared" si="4"/>
        <v>25174.799999999999</v>
      </c>
      <c r="I41" s="281">
        <f t="shared" si="4"/>
        <v>26433.54</v>
      </c>
    </row>
    <row r="42" spans="1:10" s="31" customFormat="1" ht="15.75" x14ac:dyDescent="0.25">
      <c r="A42" s="311" t="s">
        <v>240</v>
      </c>
      <c r="B42" s="312"/>
      <c r="C42" s="312"/>
      <c r="D42" s="28">
        <v>11466</v>
      </c>
      <c r="E42" s="28">
        <v>11466</v>
      </c>
      <c r="F42" s="97">
        <v>6473</v>
      </c>
      <c r="G42" s="166">
        <v>19980</v>
      </c>
      <c r="H42" s="166">
        <f t="shared" si="4"/>
        <v>20979</v>
      </c>
      <c r="I42" s="281">
        <f t="shared" si="4"/>
        <v>22027.95</v>
      </c>
    </row>
    <row r="43" spans="1:10" s="31" customFormat="1" ht="15.75" customHeight="1" x14ac:dyDescent="0.25">
      <c r="A43" s="311" t="s">
        <v>246</v>
      </c>
      <c r="B43" s="334"/>
      <c r="C43" s="335"/>
      <c r="D43" s="29">
        <v>77.143000000000001</v>
      </c>
      <c r="E43" s="29">
        <v>77.143000000000001</v>
      </c>
      <c r="F43" s="97">
        <v>98.2</v>
      </c>
      <c r="G43" s="166">
        <v>103</v>
      </c>
      <c r="H43" s="166">
        <f t="shared" si="4"/>
        <v>108.15</v>
      </c>
      <c r="I43" s="281">
        <f t="shared" si="4"/>
        <v>113.5575</v>
      </c>
    </row>
    <row r="44" spans="1:10" s="31" customFormat="1" ht="26.25" customHeight="1" x14ac:dyDescent="0.25">
      <c r="A44" s="311" t="s">
        <v>292</v>
      </c>
      <c r="B44" s="312"/>
      <c r="C44" s="312"/>
      <c r="D44" s="30">
        <v>10308</v>
      </c>
      <c r="E44" s="30">
        <v>10308</v>
      </c>
      <c r="F44" s="97">
        <v>5491.2</v>
      </c>
      <c r="G44" s="166">
        <v>13320</v>
      </c>
      <c r="H44" s="166">
        <f t="shared" si="4"/>
        <v>13986</v>
      </c>
      <c r="I44" s="281">
        <f t="shared" si="4"/>
        <v>14685.3</v>
      </c>
    </row>
    <row r="45" spans="1:10" s="31" customFormat="1" ht="26.25" customHeight="1" x14ac:dyDescent="0.25">
      <c r="A45" s="313" t="s">
        <v>588</v>
      </c>
      <c r="B45" s="314"/>
      <c r="C45" s="315"/>
      <c r="D45" s="30">
        <v>0</v>
      </c>
      <c r="E45" s="30">
        <v>0</v>
      </c>
      <c r="F45" s="97">
        <v>191.1</v>
      </c>
      <c r="G45" s="166">
        <v>0</v>
      </c>
      <c r="H45" s="166">
        <f t="shared" si="4"/>
        <v>0</v>
      </c>
      <c r="I45" s="281">
        <f t="shared" si="4"/>
        <v>0</v>
      </c>
    </row>
    <row r="46" spans="1:10" s="31" customFormat="1" ht="27" customHeight="1" x14ac:dyDescent="0.25">
      <c r="A46" s="313" t="s">
        <v>389</v>
      </c>
      <c r="B46" s="314"/>
      <c r="C46" s="315"/>
      <c r="D46" s="116">
        <v>364</v>
      </c>
      <c r="E46" s="116">
        <v>364</v>
      </c>
      <c r="F46" s="97">
        <v>924.1</v>
      </c>
      <c r="G46" s="166">
        <v>970</v>
      </c>
      <c r="H46" s="166">
        <f t="shared" si="4"/>
        <v>1018.5</v>
      </c>
      <c r="I46" s="281">
        <f t="shared" si="4"/>
        <v>1069.425</v>
      </c>
    </row>
    <row r="47" spans="1:10" s="31" customFormat="1" ht="15.75" x14ac:dyDescent="0.25">
      <c r="A47" s="311" t="s">
        <v>299</v>
      </c>
      <c r="B47" s="312"/>
      <c r="C47" s="312"/>
      <c r="D47" s="30">
        <v>5769.5990000000002</v>
      </c>
      <c r="E47" s="30">
        <v>5769.5990000000002</v>
      </c>
      <c r="F47" s="97">
        <v>5839.5</v>
      </c>
      <c r="G47" s="166">
        <v>5000</v>
      </c>
      <c r="H47" s="166">
        <f t="shared" si="4"/>
        <v>5250</v>
      </c>
      <c r="I47" s="281">
        <f t="shared" si="4"/>
        <v>5512.5</v>
      </c>
    </row>
    <row r="48" spans="1:10" s="31" customFormat="1" ht="15.75" x14ac:dyDescent="0.25">
      <c r="A48" s="311" t="s">
        <v>304</v>
      </c>
      <c r="B48" s="312"/>
      <c r="C48" s="312"/>
      <c r="D48" s="30">
        <v>6492</v>
      </c>
      <c r="E48" s="30">
        <v>6492</v>
      </c>
      <c r="F48" s="97">
        <v>5156.3999999999996</v>
      </c>
      <c r="G48" s="166">
        <v>4906</v>
      </c>
      <c r="H48" s="166">
        <f t="shared" si="4"/>
        <v>5151.3</v>
      </c>
      <c r="I48" s="281">
        <f t="shared" si="4"/>
        <v>5408.8649999999998</v>
      </c>
    </row>
    <row r="49" spans="1:11" s="31" customFormat="1" ht="15.75" x14ac:dyDescent="0.25">
      <c r="A49" s="311" t="s">
        <v>334</v>
      </c>
      <c r="B49" s="312"/>
      <c r="C49" s="312"/>
      <c r="D49" s="30">
        <v>2491.1680000000001</v>
      </c>
      <c r="E49" s="30">
        <v>2491.1680000000001</v>
      </c>
      <c r="F49" s="97">
        <v>2686</v>
      </c>
      <c r="G49" s="166">
        <v>4062</v>
      </c>
      <c r="H49" s="166">
        <f t="shared" si="4"/>
        <v>4265.1000000000004</v>
      </c>
      <c r="I49" s="281">
        <f t="shared" si="4"/>
        <v>4478.3550000000005</v>
      </c>
    </row>
    <row r="50" spans="1:11" s="31" customFormat="1" ht="15.75" x14ac:dyDescent="0.25">
      <c r="A50" s="313" t="s">
        <v>449</v>
      </c>
      <c r="B50" s="314"/>
      <c r="C50" s="315"/>
      <c r="D50" s="30">
        <v>0</v>
      </c>
      <c r="E50" s="30">
        <v>0</v>
      </c>
      <c r="F50" s="97">
        <v>543</v>
      </c>
      <c r="G50" s="166">
        <v>570</v>
      </c>
      <c r="H50" s="166">
        <f t="shared" si="4"/>
        <v>598.5</v>
      </c>
      <c r="I50" s="281">
        <f t="shared" si="4"/>
        <v>628.42499999999995</v>
      </c>
    </row>
    <row r="51" spans="1:11" s="31" customFormat="1" ht="27" customHeight="1" x14ac:dyDescent="0.25">
      <c r="A51" s="313" t="s">
        <v>451</v>
      </c>
      <c r="B51" s="314"/>
      <c r="C51" s="315"/>
      <c r="D51" s="30">
        <v>0</v>
      </c>
      <c r="E51" s="30">
        <v>0</v>
      </c>
      <c r="F51" s="97">
        <v>1554.3</v>
      </c>
      <c r="G51" s="166">
        <v>1632</v>
      </c>
      <c r="H51" s="166">
        <f t="shared" si="4"/>
        <v>1713.6</v>
      </c>
      <c r="I51" s="281">
        <f t="shared" si="4"/>
        <v>1799.28</v>
      </c>
    </row>
    <row r="52" spans="1:11" s="31" customFormat="1" ht="15.75" x14ac:dyDescent="0.25">
      <c r="A52" s="311" t="s">
        <v>372</v>
      </c>
      <c r="B52" s="312"/>
      <c r="C52" s="312"/>
      <c r="D52" s="28">
        <v>42912.144</v>
      </c>
      <c r="E52" s="28">
        <v>42912.144</v>
      </c>
      <c r="F52" s="97">
        <v>39222.199999999997</v>
      </c>
      <c r="G52" s="166">
        <v>45350</v>
      </c>
      <c r="H52" s="166">
        <f t="shared" si="4"/>
        <v>47617.5</v>
      </c>
      <c r="I52" s="281">
        <f t="shared" si="4"/>
        <v>49998.375</v>
      </c>
    </row>
    <row r="53" spans="1:11" s="31" customFormat="1" ht="15.75" x14ac:dyDescent="0.25">
      <c r="A53" s="311" t="s">
        <v>375</v>
      </c>
      <c r="B53" s="312"/>
      <c r="C53" s="312"/>
      <c r="D53" s="28">
        <v>8500</v>
      </c>
      <c r="E53" s="28">
        <v>8500</v>
      </c>
      <c r="F53" s="97">
        <v>6801</v>
      </c>
      <c r="G53" s="166">
        <v>3500</v>
      </c>
      <c r="H53" s="166">
        <f t="shared" si="4"/>
        <v>3675</v>
      </c>
      <c r="I53" s="281">
        <f t="shared" si="4"/>
        <v>3858.75</v>
      </c>
    </row>
    <row r="54" spans="1:11" s="31" customFormat="1" ht="15.75" x14ac:dyDescent="0.25">
      <c r="A54" s="311" t="s">
        <v>376</v>
      </c>
      <c r="B54" s="312"/>
      <c r="C54" s="312"/>
      <c r="D54" s="28">
        <v>12077.565000000001</v>
      </c>
      <c r="E54" s="28">
        <v>12077.565000000001</v>
      </c>
      <c r="F54" s="97">
        <v>11532.5</v>
      </c>
      <c r="G54" s="166">
        <v>14563</v>
      </c>
      <c r="H54" s="166">
        <f t="shared" si="4"/>
        <v>15291.15</v>
      </c>
      <c r="I54" s="281">
        <f t="shared" si="4"/>
        <v>16055.7075</v>
      </c>
    </row>
    <row r="55" spans="1:11" s="31" customFormat="1" ht="15.75" x14ac:dyDescent="0.25">
      <c r="A55" s="311" t="s">
        <v>379</v>
      </c>
      <c r="B55" s="312"/>
      <c r="C55" s="312"/>
      <c r="D55" s="28">
        <v>1190</v>
      </c>
      <c r="E55" s="28">
        <v>1190</v>
      </c>
      <c r="F55" s="97">
        <v>1855.3</v>
      </c>
      <c r="G55" s="166">
        <v>1100</v>
      </c>
      <c r="H55" s="166">
        <f t="shared" si="4"/>
        <v>1155</v>
      </c>
      <c r="I55" s="281">
        <f t="shared" si="4"/>
        <v>1212.75</v>
      </c>
    </row>
    <row r="56" spans="1:11" s="31" customFormat="1" ht="43.5" customHeight="1" thickBot="1" x14ac:dyDescent="0.3">
      <c r="A56" s="316" t="s">
        <v>386</v>
      </c>
      <c r="B56" s="317"/>
      <c r="C56" s="317"/>
      <c r="D56" s="282">
        <v>15378.993</v>
      </c>
      <c r="E56" s="282">
        <v>15378.993</v>
      </c>
      <c r="F56" s="283">
        <v>22130</v>
      </c>
      <c r="G56" s="284">
        <v>15000</v>
      </c>
      <c r="H56" s="284">
        <f t="shared" si="4"/>
        <v>15750</v>
      </c>
      <c r="I56" s="285">
        <f t="shared" si="4"/>
        <v>16537.5</v>
      </c>
    </row>
    <row r="57" spans="1:11" s="1" customFormat="1" ht="38.1" customHeight="1" x14ac:dyDescent="0.2">
      <c r="A57" s="328" t="s">
        <v>419</v>
      </c>
      <c r="B57" s="328"/>
      <c r="C57" s="176"/>
      <c r="D57" s="177"/>
      <c r="E57" s="178" t="s">
        <v>401</v>
      </c>
      <c r="F57" s="179"/>
      <c r="G57" s="197"/>
      <c r="H57" s="180"/>
      <c r="I57" s="180"/>
      <c r="J57" s="46"/>
      <c r="K57" s="46"/>
    </row>
    <row r="58" spans="1:11" s="1" customFormat="1" ht="12.95" customHeight="1" x14ac:dyDescent="0.2">
      <c r="A58" s="327"/>
      <c r="B58" s="327"/>
      <c r="C58" s="181" t="s">
        <v>28</v>
      </c>
      <c r="D58" s="177"/>
      <c r="E58" s="325" t="s">
        <v>29</v>
      </c>
      <c r="F58" s="325"/>
      <c r="G58" s="198"/>
      <c r="H58" s="180"/>
      <c r="I58" s="180"/>
    </row>
    <row r="59" spans="1:11" s="1" customFormat="1" ht="12.95" customHeight="1" x14ac:dyDescent="0.2">
      <c r="A59" s="326"/>
      <c r="B59" s="326"/>
      <c r="C59" s="182"/>
      <c r="D59" s="182"/>
      <c r="E59" s="326"/>
      <c r="F59" s="326"/>
      <c r="G59" s="195"/>
      <c r="H59" s="180"/>
      <c r="I59" s="180"/>
    </row>
    <row r="60" spans="1:11" s="1" customFormat="1" ht="12.95" customHeight="1" x14ac:dyDescent="0.2">
      <c r="A60" s="328" t="s">
        <v>418</v>
      </c>
      <c r="B60" s="328"/>
      <c r="C60" s="176"/>
      <c r="D60" s="177"/>
      <c r="E60" s="329" t="s">
        <v>402</v>
      </c>
      <c r="F60" s="329"/>
      <c r="G60" s="329"/>
      <c r="H60" s="329"/>
      <c r="I60" s="329"/>
    </row>
    <row r="61" spans="1:11" s="1" customFormat="1" ht="12.95" customHeight="1" x14ac:dyDescent="0.2">
      <c r="A61" s="327"/>
      <c r="B61" s="327"/>
      <c r="C61" s="181" t="s">
        <v>28</v>
      </c>
      <c r="D61" s="177"/>
      <c r="E61" s="330" t="s">
        <v>29</v>
      </c>
      <c r="F61" s="330"/>
      <c r="G61" s="196"/>
      <c r="H61" s="180"/>
      <c r="I61" s="180"/>
    </row>
    <row r="62" spans="1:11" s="1" customFormat="1" ht="12.95" customHeight="1" x14ac:dyDescent="0.2">
      <c r="A62" s="323"/>
      <c r="B62" s="323"/>
      <c r="C62" s="183"/>
      <c r="D62" s="177"/>
      <c r="E62" s="324"/>
      <c r="F62" s="324"/>
      <c r="G62" s="199"/>
      <c r="H62" s="180"/>
      <c r="I62" s="180"/>
    </row>
  </sheetData>
  <mergeCells count="64">
    <mergeCell ref="A33:C33"/>
    <mergeCell ref="A34:C34"/>
    <mergeCell ref="A27:C27"/>
    <mergeCell ref="A30:C30"/>
    <mergeCell ref="A31:C31"/>
    <mergeCell ref="A32:C32"/>
    <mergeCell ref="A24:C24"/>
    <mergeCell ref="A25:C25"/>
    <mergeCell ref="A26:C26"/>
    <mergeCell ref="A28:C28"/>
    <mergeCell ref="A29:C29"/>
    <mergeCell ref="A19:C19"/>
    <mergeCell ref="A20:C20"/>
    <mergeCell ref="A21:C21"/>
    <mergeCell ref="A22:C22"/>
    <mergeCell ref="A23:C23"/>
    <mergeCell ref="A18:C18"/>
    <mergeCell ref="F11:F12"/>
    <mergeCell ref="A46:C46"/>
    <mergeCell ref="A13:C13"/>
    <mergeCell ref="A14:C14"/>
    <mergeCell ref="A43:C43"/>
    <mergeCell ref="A16:C16"/>
    <mergeCell ref="A17:C17"/>
    <mergeCell ref="A35:C35"/>
    <mergeCell ref="A15:C15"/>
    <mergeCell ref="A37:C37"/>
    <mergeCell ref="A38:C38"/>
    <mergeCell ref="A39:C39"/>
    <mergeCell ref="A41:C41"/>
    <mergeCell ref="A36:C36"/>
    <mergeCell ref="A11:C12"/>
    <mergeCell ref="H1:I1"/>
    <mergeCell ref="A2:I2"/>
    <mergeCell ref="D5:H5"/>
    <mergeCell ref="D6:H6"/>
    <mergeCell ref="D7:H7"/>
    <mergeCell ref="G11:I11"/>
    <mergeCell ref="D11:E11"/>
    <mergeCell ref="A62:B62"/>
    <mergeCell ref="E62:F62"/>
    <mergeCell ref="E58:F58"/>
    <mergeCell ref="A59:B59"/>
    <mergeCell ref="E59:F59"/>
    <mergeCell ref="A58:B58"/>
    <mergeCell ref="A60:B60"/>
    <mergeCell ref="E60:I60"/>
    <mergeCell ref="A61:B61"/>
    <mergeCell ref="E61:F61"/>
    <mergeCell ref="A57:B57"/>
    <mergeCell ref="A40:C40"/>
    <mergeCell ref="A55:C55"/>
    <mergeCell ref="A44:C44"/>
    <mergeCell ref="A42:C42"/>
    <mergeCell ref="A45:C45"/>
    <mergeCell ref="A47:C47"/>
    <mergeCell ref="A56:C56"/>
    <mergeCell ref="A48:C48"/>
    <mergeCell ref="A49:C49"/>
    <mergeCell ref="A52:C52"/>
    <mergeCell ref="A53:C53"/>
    <mergeCell ref="A54:C54"/>
    <mergeCell ref="A50:C50"/>
    <mergeCell ref="A51:C51"/>
  </mergeCells>
  <pageMargins left="0.9055118110236221" right="0.70866141732283472" top="0.35433070866141736" bottom="0"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5">
    <tabColor rgb="FF00B0F0"/>
    <outlinePr summaryBelow="0" summaryRight="0"/>
    <pageSetUpPr autoPageBreaks="0" fitToPage="1"/>
  </sheetPr>
  <dimension ref="A1:K28"/>
  <sheetViews>
    <sheetView workbookViewId="0">
      <selection activeCell="G29" sqref="A1:H29"/>
    </sheetView>
  </sheetViews>
  <sheetFormatPr defaultColWidth="10.5" defaultRowHeight="11.45" customHeight="1" x14ac:dyDescent="0.2"/>
  <cols>
    <col min="1" max="2" width="46.6640625" style="1" customWidth="1"/>
    <col min="3" max="5" width="10.5" style="1" customWidth="1"/>
    <col min="6" max="6" width="14.6640625" style="1" customWidth="1"/>
    <col min="7" max="7" width="10.5" style="1" customWidth="1"/>
  </cols>
  <sheetData>
    <row r="1" spans="1:7" s="1" customFormat="1" ht="12.95" customHeight="1" x14ac:dyDescent="0.2">
      <c r="A1" s="2"/>
      <c r="B1" s="400"/>
      <c r="C1" s="400"/>
      <c r="D1" s="400"/>
      <c r="E1" s="401">
        <v>25</v>
      </c>
      <c r="F1" s="401"/>
    </row>
    <row r="2" spans="1:7" s="1" customFormat="1" ht="59.25" customHeight="1" x14ac:dyDescent="0.2">
      <c r="A2" s="2"/>
      <c r="B2" s="400"/>
      <c r="C2" s="400"/>
      <c r="D2" s="400"/>
      <c r="E2" s="356" t="s">
        <v>0</v>
      </c>
      <c r="F2" s="356"/>
    </row>
    <row r="3" spans="1:7" s="1" customFormat="1" ht="12.95" customHeight="1" x14ac:dyDescent="0.2">
      <c r="A3" s="2"/>
      <c r="B3" s="400"/>
      <c r="C3" s="400"/>
      <c r="D3" s="400"/>
      <c r="F3" s="47" t="s">
        <v>424</v>
      </c>
    </row>
    <row r="4" spans="1:7" s="1" customFormat="1" ht="12.95" customHeight="1" x14ac:dyDescent="0.2">
      <c r="A4" s="2"/>
      <c r="B4" s="400"/>
      <c r="C4" s="400"/>
      <c r="D4" s="400"/>
      <c r="E4" s="400"/>
      <c r="F4" s="400"/>
    </row>
    <row r="5" spans="1:7" s="1" customFormat="1" ht="60.75" customHeight="1" x14ac:dyDescent="0.2">
      <c r="A5" s="2"/>
      <c r="B5" s="420" t="s">
        <v>425</v>
      </c>
      <c r="C5" s="402"/>
      <c r="D5" s="402"/>
      <c r="E5" s="400"/>
      <c r="F5" s="400"/>
    </row>
    <row r="6" spans="1:7" s="1" customFormat="1" ht="12.95" customHeight="1" x14ac:dyDescent="0.2">
      <c r="A6" s="2"/>
      <c r="B6" s="400"/>
      <c r="C6" s="400"/>
      <c r="D6" s="400"/>
      <c r="E6" s="400"/>
      <c r="F6" s="400"/>
    </row>
    <row r="7" spans="1:7" s="1" customFormat="1" ht="12.95" customHeight="1" x14ac:dyDescent="0.2">
      <c r="A7" s="2"/>
      <c r="B7" s="400"/>
      <c r="C7" s="400"/>
      <c r="D7" s="400"/>
      <c r="E7" s="403" t="s">
        <v>1</v>
      </c>
      <c r="F7" s="403"/>
    </row>
    <row r="8" spans="1:7" s="1" customFormat="1" ht="12.95" customHeight="1" x14ac:dyDescent="0.2">
      <c r="A8" s="6" t="s">
        <v>2</v>
      </c>
      <c r="B8" s="400"/>
      <c r="C8" s="400"/>
      <c r="D8" s="400"/>
      <c r="E8" s="362">
        <v>2025</v>
      </c>
      <c r="F8" s="362"/>
    </row>
    <row r="9" spans="1:7" s="1" customFormat="1" ht="12.95" customHeight="1" x14ac:dyDescent="0.2">
      <c r="A9" s="8" t="s">
        <v>429</v>
      </c>
      <c r="B9" s="400"/>
      <c r="C9" s="400"/>
      <c r="D9" s="400"/>
      <c r="E9" s="362" t="s">
        <v>488</v>
      </c>
      <c r="F9" s="362"/>
    </row>
    <row r="10" spans="1:7" s="1" customFormat="1" ht="12.95" customHeight="1" x14ac:dyDescent="0.2">
      <c r="A10" s="6" t="s">
        <v>3</v>
      </c>
      <c r="B10" s="404" t="s">
        <v>4</v>
      </c>
      <c r="C10" s="404"/>
      <c r="D10" s="404"/>
      <c r="E10" s="362" t="s">
        <v>5</v>
      </c>
      <c r="F10" s="362"/>
    </row>
    <row r="11" spans="1:7" s="1" customFormat="1" ht="30" customHeight="1" x14ac:dyDescent="0.2">
      <c r="A11" s="6" t="s">
        <v>6</v>
      </c>
      <c r="B11" s="404" t="s">
        <v>431</v>
      </c>
      <c r="C11" s="404"/>
      <c r="D11" s="404"/>
      <c r="E11" s="362" t="s">
        <v>7</v>
      </c>
      <c r="F11" s="362"/>
    </row>
    <row r="12" spans="1:7" s="1" customFormat="1" ht="25.5" customHeight="1" x14ac:dyDescent="0.2">
      <c r="A12" s="6" t="s">
        <v>8</v>
      </c>
      <c r="B12" s="404" t="s">
        <v>430</v>
      </c>
      <c r="C12" s="404"/>
      <c r="D12" s="404"/>
      <c r="E12" s="362" t="s">
        <v>9</v>
      </c>
      <c r="F12" s="362"/>
    </row>
    <row r="13" spans="1:7" s="1" customFormat="1" ht="26.1" customHeight="1" x14ac:dyDescent="0.2">
      <c r="A13" s="6" t="s">
        <v>10</v>
      </c>
      <c r="B13" s="404" t="s">
        <v>11</v>
      </c>
      <c r="C13" s="404"/>
      <c r="D13" s="404"/>
      <c r="E13" s="405" t="s">
        <v>415</v>
      </c>
      <c r="F13" s="362"/>
    </row>
    <row r="14" spans="1:7" s="1" customFormat="1" ht="12.95" customHeight="1" x14ac:dyDescent="0.2">
      <c r="A14" s="6" t="s">
        <v>13</v>
      </c>
      <c r="B14" s="404" t="s">
        <v>292</v>
      </c>
      <c r="C14" s="404"/>
      <c r="D14" s="404"/>
      <c r="E14" s="362" t="s">
        <v>293</v>
      </c>
      <c r="F14" s="362"/>
    </row>
    <row r="15" spans="1:7" s="1" customFormat="1" ht="12.95" customHeight="1" x14ac:dyDescent="0.2">
      <c r="A15" s="9"/>
      <c r="B15" s="400"/>
      <c r="C15" s="400"/>
      <c r="D15" s="400"/>
      <c r="E15" s="400"/>
      <c r="F15" s="400"/>
    </row>
    <row r="16" spans="1:7" s="1" customFormat="1" ht="38.1" customHeight="1" x14ac:dyDescent="0.2">
      <c r="A16" s="7" t="s">
        <v>294</v>
      </c>
      <c r="B16" s="7" t="s">
        <v>295</v>
      </c>
      <c r="C16" s="362" t="s">
        <v>296</v>
      </c>
      <c r="D16" s="362"/>
      <c r="E16" s="362"/>
      <c r="F16" s="362"/>
      <c r="G16" s="362"/>
    </row>
    <row r="17" spans="1:11" s="1" customFormat="1" ht="12.95" customHeight="1" x14ac:dyDescent="0.2">
      <c r="A17" s="7" t="s">
        <v>14</v>
      </c>
      <c r="B17" s="7" t="s">
        <v>15</v>
      </c>
      <c r="C17" s="362" t="s">
        <v>16</v>
      </c>
      <c r="D17" s="362"/>
      <c r="E17" s="362"/>
      <c r="F17" s="362"/>
      <c r="G17" s="362"/>
    </row>
    <row r="18" spans="1:11" s="1" customFormat="1" ht="12.95" customHeight="1" x14ac:dyDescent="0.2">
      <c r="A18" s="7" t="s">
        <v>101</v>
      </c>
      <c r="B18" s="7" t="s">
        <v>25</v>
      </c>
      <c r="C18" s="362" t="s">
        <v>101</v>
      </c>
      <c r="D18" s="362"/>
      <c r="E18" s="362"/>
      <c r="F18" s="362"/>
      <c r="G18" s="362"/>
    </row>
    <row r="19" spans="1:11" s="1" customFormat="1" ht="12.95" customHeight="1" x14ac:dyDescent="0.2">
      <c r="A19" s="13">
        <v>444000</v>
      </c>
      <c r="B19" s="19">
        <v>3</v>
      </c>
      <c r="C19" s="418">
        <f>SUM(A19*B19%)</f>
        <v>13320</v>
      </c>
      <c r="D19" s="418"/>
      <c r="E19" s="418"/>
      <c r="F19" s="418"/>
      <c r="G19" s="418"/>
    </row>
    <row r="20" spans="1:11" s="1" customFormat="1" ht="12.95" customHeight="1" x14ac:dyDescent="0.2">
      <c r="A20" s="161" t="s">
        <v>106</v>
      </c>
      <c r="B20" s="163"/>
      <c r="C20" s="421">
        <f>SUM(C19)</f>
        <v>13320</v>
      </c>
      <c r="D20" s="421"/>
      <c r="E20" s="421"/>
      <c r="F20" s="421"/>
      <c r="G20" s="421"/>
    </row>
    <row r="21" spans="1:11" s="1" customFormat="1" ht="12.95" customHeight="1" x14ac:dyDescent="0.2">
      <c r="A21" s="15"/>
      <c r="B21" s="15"/>
      <c r="C21" s="15"/>
      <c r="D21" s="389"/>
      <c r="E21" s="389"/>
      <c r="F21" s="389"/>
      <c r="G21" s="389"/>
    </row>
    <row r="22" spans="1:11" s="1" customFormat="1" ht="38.1" customHeight="1" x14ac:dyDescent="0.2">
      <c r="A22" s="385" t="s">
        <v>419</v>
      </c>
      <c r="B22" s="385"/>
      <c r="C22" s="16"/>
      <c r="D22" s="17"/>
      <c r="E22" s="96" t="s">
        <v>401</v>
      </c>
      <c r="F22" s="95"/>
      <c r="J22" s="46"/>
      <c r="K22" s="46"/>
    </row>
    <row r="23" spans="1:11" s="1" customFormat="1" ht="12.95" customHeight="1" x14ac:dyDescent="0.2">
      <c r="A23" s="386"/>
      <c r="B23" s="386"/>
      <c r="C23" s="18" t="s">
        <v>28</v>
      </c>
      <c r="D23" s="17"/>
      <c r="E23" s="387" t="s">
        <v>29</v>
      </c>
      <c r="F23" s="387"/>
    </row>
    <row r="24" spans="1:11" s="1" customFormat="1" ht="12.95" customHeight="1" x14ac:dyDescent="0.2">
      <c r="A24" s="383"/>
      <c r="B24" s="383"/>
      <c r="C24" s="77"/>
      <c r="D24" s="17"/>
      <c r="E24" s="388"/>
      <c r="F24" s="388"/>
    </row>
    <row r="25" spans="1:11" s="1" customFormat="1" ht="12.95" customHeight="1" x14ac:dyDescent="0.2">
      <c r="A25" s="389"/>
      <c r="B25" s="389"/>
      <c r="C25" s="76"/>
      <c r="D25" s="76"/>
      <c r="E25" s="389"/>
      <c r="F25" s="389"/>
    </row>
    <row r="26" spans="1:11" s="1" customFormat="1" ht="12.95" customHeight="1" x14ac:dyDescent="0.2">
      <c r="A26" s="385" t="s">
        <v>418</v>
      </c>
      <c r="B26" s="385"/>
      <c r="C26" s="16"/>
      <c r="D26" s="17"/>
      <c r="E26" s="384" t="s">
        <v>402</v>
      </c>
      <c r="F26" s="384"/>
      <c r="G26" s="384"/>
      <c r="H26" s="384"/>
    </row>
    <row r="27" spans="1:11" s="1" customFormat="1" ht="12.95" customHeight="1" x14ac:dyDescent="0.2">
      <c r="A27" s="386"/>
      <c r="B27" s="386"/>
      <c r="C27" s="18" t="s">
        <v>28</v>
      </c>
      <c r="D27" s="17"/>
      <c r="E27" s="387" t="s">
        <v>29</v>
      </c>
      <c r="F27" s="387"/>
    </row>
    <row r="28" spans="1:11" s="1" customFormat="1" ht="12.95" customHeight="1" x14ac:dyDescent="0.2">
      <c r="A28" s="383"/>
      <c r="B28" s="383"/>
      <c r="C28" s="77"/>
      <c r="D28" s="17"/>
      <c r="E28" s="388"/>
      <c r="F28" s="388"/>
    </row>
  </sheetData>
  <mergeCells count="48">
    <mergeCell ref="A28:B28"/>
    <mergeCell ref="E28:F28"/>
    <mergeCell ref="A25:B25"/>
    <mergeCell ref="E25:F25"/>
    <mergeCell ref="A26:B26"/>
    <mergeCell ref="A27:B27"/>
    <mergeCell ref="E27:F27"/>
    <mergeCell ref="E26:H26"/>
    <mergeCell ref="A22:B22"/>
    <mergeCell ref="A23:B23"/>
    <mergeCell ref="E23:F23"/>
    <mergeCell ref="A24:B24"/>
    <mergeCell ref="E24:F24"/>
    <mergeCell ref="C17:G17"/>
    <mergeCell ref="C18:G18"/>
    <mergeCell ref="C19:G19"/>
    <mergeCell ref="C20:G20"/>
    <mergeCell ref="D21:G21"/>
    <mergeCell ref="B14:D14"/>
    <mergeCell ref="E14:F14"/>
    <mergeCell ref="B15:D15"/>
    <mergeCell ref="E15:F15"/>
    <mergeCell ref="C16:G16"/>
    <mergeCell ref="B11:D11"/>
    <mergeCell ref="E11:F11"/>
    <mergeCell ref="B12:D12"/>
    <mergeCell ref="E12:F12"/>
    <mergeCell ref="B13:D13"/>
    <mergeCell ref="E13:F13"/>
    <mergeCell ref="B8:D8"/>
    <mergeCell ref="E8:F8"/>
    <mergeCell ref="B9:D9"/>
    <mergeCell ref="E9:F9"/>
    <mergeCell ref="B10:D10"/>
    <mergeCell ref="E10:F10"/>
    <mergeCell ref="B5:D5"/>
    <mergeCell ref="E5:F5"/>
    <mergeCell ref="B6:D6"/>
    <mergeCell ref="E6:F6"/>
    <mergeCell ref="B7:D7"/>
    <mergeCell ref="E7:F7"/>
    <mergeCell ref="B1:D1"/>
    <mergeCell ref="E1:F1"/>
    <mergeCell ref="B2:D2"/>
    <mergeCell ref="B3:D3"/>
    <mergeCell ref="B4:D4"/>
    <mergeCell ref="E4:F4"/>
    <mergeCell ref="E2:F2"/>
  </mergeCells>
  <pageMargins left="0.78740157480314965" right="0.39370078740157483" top="0.78740157480314965" bottom="0.39370078740157483" header="0" footer="0"/>
  <pageSetup fitToHeight="0" pageOrder="overThenDown"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9"/>
  <sheetViews>
    <sheetView topLeftCell="A10" workbookViewId="0">
      <selection activeCell="K27" sqref="A1:K27"/>
    </sheetView>
  </sheetViews>
  <sheetFormatPr defaultColWidth="10.5" defaultRowHeight="11.45" customHeight="1" x14ac:dyDescent="0.2"/>
  <cols>
    <col min="1" max="1" width="35" style="46" customWidth="1"/>
    <col min="2" max="11" width="17.5" style="46" customWidth="1"/>
    <col min="12" max="16384" width="10.5" style="91"/>
  </cols>
  <sheetData>
    <row r="1" spans="1:11" s="46" customFormat="1" ht="12.95" customHeight="1" x14ac:dyDescent="0.2">
      <c r="A1" s="205"/>
      <c r="B1" s="364"/>
      <c r="C1" s="364"/>
      <c r="D1" s="364"/>
      <c r="E1" s="364"/>
      <c r="F1" s="79">
        <v>38</v>
      </c>
    </row>
    <row r="2" spans="1:11" s="46" customFormat="1" ht="67.5" customHeight="1" x14ac:dyDescent="0.2">
      <c r="A2" s="205"/>
      <c r="B2" s="364"/>
      <c r="C2" s="364"/>
      <c r="D2" s="364"/>
      <c r="E2" s="364"/>
      <c r="F2" s="216" t="s">
        <v>0</v>
      </c>
    </row>
    <row r="3" spans="1:11" s="46" customFormat="1" ht="12.95" customHeight="1" x14ac:dyDescent="0.2">
      <c r="A3" s="205"/>
      <c r="B3" s="364"/>
      <c r="C3" s="364"/>
      <c r="D3" s="364"/>
      <c r="E3" s="364"/>
      <c r="F3" s="81" t="s">
        <v>486</v>
      </c>
    </row>
    <row r="4" spans="1:11" s="46" customFormat="1" ht="12.95" customHeight="1" x14ac:dyDescent="0.2">
      <c r="A4" s="205"/>
      <c r="B4" s="364"/>
      <c r="C4" s="364"/>
      <c r="D4" s="364"/>
      <c r="E4" s="364"/>
      <c r="F4" s="205"/>
    </row>
    <row r="5" spans="1:11" s="46" customFormat="1" ht="26.1" customHeight="1" x14ac:dyDescent="0.2">
      <c r="A5" s="205"/>
      <c r="B5" s="365" t="s">
        <v>487</v>
      </c>
      <c r="C5" s="365"/>
      <c r="D5" s="365"/>
      <c r="E5" s="365"/>
      <c r="F5" s="205"/>
    </row>
    <row r="6" spans="1:11" s="46" customFormat="1" ht="12.95" customHeight="1" x14ac:dyDescent="0.2">
      <c r="A6" s="205"/>
      <c r="B6" s="364"/>
      <c r="C6" s="364"/>
      <c r="D6" s="364"/>
      <c r="E6" s="364"/>
      <c r="F6" s="205"/>
    </row>
    <row r="7" spans="1:11" s="46" customFormat="1" ht="12.95" customHeight="1" x14ac:dyDescent="0.2">
      <c r="A7" s="205"/>
      <c r="B7" s="364"/>
      <c r="C7" s="364"/>
      <c r="D7" s="364"/>
      <c r="E7" s="364"/>
      <c r="F7" s="207" t="s">
        <v>1</v>
      </c>
    </row>
    <row r="8" spans="1:11" s="46" customFormat="1" ht="12.95" customHeight="1" x14ac:dyDescent="0.2">
      <c r="A8" s="202" t="s">
        <v>2</v>
      </c>
      <c r="B8" s="364"/>
      <c r="C8" s="364"/>
      <c r="D8" s="364"/>
      <c r="E8" s="364"/>
      <c r="F8" s="201">
        <v>2025</v>
      </c>
    </row>
    <row r="9" spans="1:11" s="46" customFormat="1" ht="12.95" customHeight="1" x14ac:dyDescent="0.2">
      <c r="A9" s="83" t="s">
        <v>429</v>
      </c>
      <c r="B9" s="364"/>
      <c r="C9" s="364"/>
      <c r="D9" s="364"/>
      <c r="E9" s="364"/>
      <c r="F9" s="201" t="s">
        <v>488</v>
      </c>
    </row>
    <row r="10" spans="1:11" s="46" customFormat="1" ht="12.95" customHeight="1" x14ac:dyDescent="0.2">
      <c r="A10" s="202" t="s">
        <v>3</v>
      </c>
      <c r="B10" s="356" t="s">
        <v>4</v>
      </c>
      <c r="C10" s="356"/>
      <c r="D10" s="356"/>
      <c r="E10" s="356"/>
      <c r="F10" s="201" t="s">
        <v>5</v>
      </c>
    </row>
    <row r="11" spans="1:11" s="46" customFormat="1" ht="30.75" customHeight="1" x14ac:dyDescent="0.2">
      <c r="A11" s="202" t="s">
        <v>6</v>
      </c>
      <c r="B11" s="356" t="s">
        <v>431</v>
      </c>
      <c r="C11" s="356"/>
      <c r="D11" s="356"/>
      <c r="E11" s="356"/>
      <c r="F11" s="201" t="s">
        <v>7</v>
      </c>
    </row>
    <row r="12" spans="1:11" s="46" customFormat="1" ht="29.25" customHeight="1" x14ac:dyDescent="0.2">
      <c r="A12" s="202" t="s">
        <v>8</v>
      </c>
      <c r="B12" s="356" t="s">
        <v>430</v>
      </c>
      <c r="C12" s="356"/>
      <c r="D12" s="356"/>
      <c r="E12" s="356"/>
      <c r="F12" s="201" t="s">
        <v>9</v>
      </c>
    </row>
    <row r="13" spans="1:11" s="46" customFormat="1" ht="26.1" customHeight="1" x14ac:dyDescent="0.2">
      <c r="A13" s="202" t="s">
        <v>10</v>
      </c>
      <c r="B13" s="356" t="s">
        <v>11</v>
      </c>
      <c r="C13" s="356"/>
      <c r="D13" s="356"/>
      <c r="E13" s="356"/>
      <c r="F13" s="201" t="s">
        <v>415</v>
      </c>
    </row>
    <row r="14" spans="1:11" s="46" customFormat="1" ht="12.95" customHeight="1" x14ac:dyDescent="0.2">
      <c r="A14" s="202" t="s">
        <v>13</v>
      </c>
      <c r="B14" s="356" t="s">
        <v>489</v>
      </c>
      <c r="C14" s="356"/>
      <c r="D14" s="356"/>
      <c r="E14" s="356"/>
      <c r="F14" s="201" t="s">
        <v>490</v>
      </c>
    </row>
    <row r="15" spans="1:11" s="46" customFormat="1" ht="12.95" customHeight="1" x14ac:dyDescent="0.2">
      <c r="A15" s="205"/>
      <c r="B15" s="364"/>
      <c r="C15" s="364"/>
      <c r="D15" s="364"/>
      <c r="E15" s="364"/>
      <c r="F15" s="205"/>
    </row>
    <row r="16" spans="1:11" s="46" customFormat="1" ht="101.1" customHeight="1" x14ac:dyDescent="0.2">
      <c r="A16" s="209" t="s">
        <v>491</v>
      </c>
      <c r="B16" s="436" t="s">
        <v>492</v>
      </c>
      <c r="C16" s="437"/>
      <c r="D16" s="422" t="s">
        <v>493</v>
      </c>
      <c r="E16" s="423"/>
      <c r="F16" s="211" t="s">
        <v>494</v>
      </c>
      <c r="G16" s="422" t="s">
        <v>495</v>
      </c>
      <c r="H16" s="431"/>
      <c r="I16" s="422" t="s">
        <v>496</v>
      </c>
      <c r="J16" s="423"/>
      <c r="K16" s="210" t="s">
        <v>497</v>
      </c>
    </row>
    <row r="17" spans="1:11" s="46" customFormat="1" ht="12.95" customHeight="1" x14ac:dyDescent="0.2">
      <c r="A17" s="209" t="s">
        <v>14</v>
      </c>
      <c r="B17" s="422">
        <v>2</v>
      </c>
      <c r="C17" s="423"/>
      <c r="D17" s="422">
        <v>3</v>
      </c>
      <c r="E17" s="424"/>
      <c r="F17" s="201">
        <v>4</v>
      </c>
      <c r="G17" s="425">
        <v>5</v>
      </c>
      <c r="H17" s="423"/>
      <c r="I17" s="422">
        <v>6</v>
      </c>
      <c r="J17" s="424"/>
      <c r="K17" s="200">
        <v>7</v>
      </c>
    </row>
    <row r="18" spans="1:11" s="46" customFormat="1" ht="12.95" customHeight="1" x14ac:dyDescent="0.2">
      <c r="A18" s="217" t="s">
        <v>498</v>
      </c>
      <c r="B18" s="426">
        <v>1</v>
      </c>
      <c r="C18" s="427"/>
      <c r="D18" s="428">
        <v>29.75</v>
      </c>
      <c r="E18" s="429"/>
      <c r="F18" s="218">
        <v>12</v>
      </c>
      <c r="G18" s="430">
        <f>SUM(D18*F18)</f>
        <v>357</v>
      </c>
      <c r="H18" s="427"/>
      <c r="I18" s="426">
        <v>315</v>
      </c>
      <c r="J18" s="427"/>
      <c r="K18" s="308">
        <f>SUM(G18*I18)/1000</f>
        <v>112.455</v>
      </c>
    </row>
    <row r="19" spans="1:11" s="46" customFormat="1" ht="12.95" customHeight="1" x14ac:dyDescent="0.2">
      <c r="A19" s="219" t="s">
        <v>499</v>
      </c>
      <c r="B19" s="220"/>
      <c r="C19" s="221"/>
      <c r="D19" s="220"/>
      <c r="E19" s="221"/>
      <c r="F19" s="14"/>
      <c r="G19" s="220"/>
      <c r="H19" s="221"/>
      <c r="I19" s="220"/>
      <c r="J19" s="221"/>
      <c r="K19" s="222"/>
    </row>
    <row r="20" spans="1:11" s="46" customFormat="1" ht="12.95" customHeight="1" x14ac:dyDescent="0.2">
      <c r="A20" s="193" t="s">
        <v>106</v>
      </c>
      <c r="B20" s="432">
        <v>1</v>
      </c>
      <c r="C20" s="433"/>
      <c r="D20" s="434" t="s">
        <v>291</v>
      </c>
      <c r="E20" s="435"/>
      <c r="F20" s="14" t="s">
        <v>291</v>
      </c>
      <c r="G20" s="434" t="s">
        <v>291</v>
      </c>
      <c r="H20" s="435"/>
      <c r="I20" s="432">
        <v>0</v>
      </c>
      <c r="J20" s="433"/>
      <c r="K20" s="185">
        <f>SUM(K18:K19)</f>
        <v>112.455</v>
      </c>
    </row>
    <row r="21" spans="1:11" s="46" customFormat="1" ht="12.95" customHeight="1" x14ac:dyDescent="0.2">
      <c r="A21" s="206"/>
      <c r="B21" s="206"/>
      <c r="C21" s="206"/>
      <c r="D21" s="356"/>
      <c r="E21" s="356"/>
    </row>
    <row r="22" spans="1:11" s="46" customFormat="1" ht="38.1" customHeight="1" x14ac:dyDescent="0.2">
      <c r="A22" s="383" t="s">
        <v>419</v>
      </c>
      <c r="B22" s="383"/>
      <c r="C22" s="16"/>
      <c r="D22" s="204"/>
      <c r="E22" s="96" t="s">
        <v>401</v>
      </c>
      <c r="F22" s="95"/>
    </row>
    <row r="23" spans="1:11" s="46" customFormat="1" ht="12.95" customHeight="1" x14ac:dyDescent="0.2">
      <c r="A23" s="383"/>
      <c r="B23" s="383"/>
      <c r="C23" s="203" t="s">
        <v>28</v>
      </c>
      <c r="D23" s="204"/>
      <c r="E23" s="358" t="s">
        <v>29</v>
      </c>
      <c r="F23" s="358"/>
    </row>
    <row r="24" spans="1:11" s="46" customFormat="1" ht="12.95" customHeight="1" x14ac:dyDescent="0.2">
      <c r="A24" s="383"/>
      <c r="B24" s="383"/>
      <c r="C24" s="202"/>
      <c r="D24" s="204"/>
      <c r="E24" s="359"/>
      <c r="F24" s="359"/>
    </row>
    <row r="25" spans="1:11" s="46" customFormat="1" ht="12.95" customHeight="1" x14ac:dyDescent="0.2">
      <c r="A25" s="356"/>
      <c r="B25" s="356"/>
      <c r="C25" s="206"/>
      <c r="D25" s="206"/>
      <c r="E25" s="356"/>
      <c r="F25" s="356"/>
    </row>
    <row r="26" spans="1:11" s="46" customFormat="1" ht="12.95" customHeight="1" x14ac:dyDescent="0.2">
      <c r="A26" s="383" t="s">
        <v>418</v>
      </c>
      <c r="B26" s="383"/>
      <c r="C26" s="16"/>
      <c r="D26" s="204"/>
      <c r="E26" s="384" t="s">
        <v>402</v>
      </c>
      <c r="F26" s="384"/>
      <c r="G26" s="384"/>
      <c r="H26" s="384"/>
    </row>
    <row r="27" spans="1:11" s="46" customFormat="1" ht="12.95" customHeight="1" x14ac:dyDescent="0.2">
      <c r="A27" s="383"/>
      <c r="B27" s="383"/>
      <c r="C27" s="203" t="s">
        <v>28</v>
      </c>
      <c r="D27" s="204"/>
      <c r="E27" s="358" t="s">
        <v>29</v>
      </c>
      <c r="F27" s="358"/>
    </row>
    <row r="28" spans="1:11" s="46" customFormat="1" ht="12.95" customHeight="1" x14ac:dyDescent="0.2">
      <c r="A28" s="383"/>
      <c r="B28" s="383"/>
      <c r="C28" s="202"/>
      <c r="D28" s="204"/>
      <c r="E28" s="359"/>
      <c r="F28" s="359"/>
    </row>
    <row r="29" spans="1:11" ht="11.45" customHeight="1" x14ac:dyDescent="0.2">
      <c r="H29" s="91"/>
      <c r="I29" s="91"/>
      <c r="J29" s="91"/>
      <c r="K29" s="91"/>
    </row>
  </sheetData>
  <mergeCells count="45">
    <mergeCell ref="B12:E12"/>
    <mergeCell ref="B1:E1"/>
    <mergeCell ref="B2:E2"/>
    <mergeCell ref="B3:E3"/>
    <mergeCell ref="B4:E4"/>
    <mergeCell ref="B5:E5"/>
    <mergeCell ref="B6:E6"/>
    <mergeCell ref="B7:E7"/>
    <mergeCell ref="B8:E8"/>
    <mergeCell ref="B9:E9"/>
    <mergeCell ref="B10:E10"/>
    <mergeCell ref="B11:E11"/>
    <mergeCell ref="B13:E13"/>
    <mergeCell ref="B14:E14"/>
    <mergeCell ref="B15:E15"/>
    <mergeCell ref="B16:C16"/>
    <mergeCell ref="D16:E16"/>
    <mergeCell ref="A22:B22"/>
    <mergeCell ref="I16:J16"/>
    <mergeCell ref="B17:C17"/>
    <mergeCell ref="D17:E17"/>
    <mergeCell ref="G17:H17"/>
    <mergeCell ref="I17:J17"/>
    <mergeCell ref="B18:C18"/>
    <mergeCell ref="D18:E18"/>
    <mergeCell ref="G18:H18"/>
    <mergeCell ref="I18:J18"/>
    <mergeCell ref="G16:H16"/>
    <mergeCell ref="B20:C20"/>
    <mergeCell ref="D20:E20"/>
    <mergeCell ref="G20:H20"/>
    <mergeCell ref="I20:J20"/>
    <mergeCell ref="D21:E21"/>
    <mergeCell ref="A23:B23"/>
    <mergeCell ref="E23:F23"/>
    <mergeCell ref="A24:B24"/>
    <mergeCell ref="E24:F24"/>
    <mergeCell ref="A25:B25"/>
    <mergeCell ref="E25:F25"/>
    <mergeCell ref="A26:B26"/>
    <mergeCell ref="E26:H26"/>
    <mergeCell ref="A27:B27"/>
    <mergeCell ref="E27:F27"/>
    <mergeCell ref="A28:B28"/>
    <mergeCell ref="E28:F28"/>
  </mergeCells>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7"/>
  <sheetViews>
    <sheetView topLeftCell="A4" workbookViewId="0">
      <selection activeCell="L26" sqref="A1:L26"/>
    </sheetView>
  </sheetViews>
  <sheetFormatPr defaultColWidth="10.5" defaultRowHeight="11.45" customHeight="1" x14ac:dyDescent="0.2"/>
  <cols>
    <col min="1" max="1" width="35" style="46" customWidth="1"/>
    <col min="2" max="11" width="17.5" style="46" customWidth="1"/>
    <col min="12" max="16384" width="10.5" style="91"/>
  </cols>
  <sheetData>
    <row r="1" spans="1:11" s="46" customFormat="1" ht="12.95" customHeight="1" x14ac:dyDescent="0.2">
      <c r="A1" s="205"/>
      <c r="B1" s="364"/>
      <c r="C1" s="364"/>
      <c r="D1" s="364"/>
      <c r="E1" s="364"/>
      <c r="F1" s="79">
        <v>37</v>
      </c>
    </row>
    <row r="2" spans="1:11" s="46" customFormat="1" ht="67.5" customHeight="1" x14ac:dyDescent="0.2">
      <c r="A2" s="205"/>
      <c r="B2" s="364"/>
      <c r="C2" s="364"/>
      <c r="D2" s="364"/>
      <c r="E2" s="364"/>
      <c r="F2" s="216" t="s">
        <v>0</v>
      </c>
    </row>
    <row r="3" spans="1:11" s="46" customFormat="1" ht="12.95" customHeight="1" x14ac:dyDescent="0.2">
      <c r="A3" s="205"/>
      <c r="B3" s="364"/>
      <c r="C3" s="364"/>
      <c r="D3" s="364"/>
      <c r="E3" s="364"/>
      <c r="F3" s="81" t="s">
        <v>486</v>
      </c>
    </row>
    <row r="4" spans="1:11" s="46" customFormat="1" ht="12.95" customHeight="1" x14ac:dyDescent="0.2">
      <c r="A4" s="205"/>
      <c r="B4" s="364"/>
      <c r="C4" s="364"/>
      <c r="D4" s="364"/>
      <c r="E4" s="364"/>
      <c r="F4" s="205"/>
    </row>
    <row r="5" spans="1:11" s="46" customFormat="1" ht="26.1" customHeight="1" x14ac:dyDescent="0.2">
      <c r="A5" s="205"/>
      <c r="B5" s="365" t="s">
        <v>500</v>
      </c>
      <c r="C5" s="365"/>
      <c r="D5" s="365"/>
      <c r="E5" s="365"/>
      <c r="F5" s="205"/>
    </row>
    <row r="6" spans="1:11" s="46" customFormat="1" ht="12.95" customHeight="1" x14ac:dyDescent="0.2">
      <c r="A6" s="205"/>
      <c r="B6" s="364"/>
      <c r="C6" s="364"/>
      <c r="D6" s="364"/>
      <c r="E6" s="364"/>
      <c r="F6" s="205"/>
    </row>
    <row r="7" spans="1:11" s="46" customFormat="1" ht="12.95" customHeight="1" x14ac:dyDescent="0.2">
      <c r="A7" s="205"/>
      <c r="B7" s="364"/>
      <c r="C7" s="364"/>
      <c r="D7" s="364"/>
      <c r="E7" s="364"/>
      <c r="F7" s="207" t="s">
        <v>1</v>
      </c>
    </row>
    <row r="8" spans="1:11" s="46" customFormat="1" ht="12.95" customHeight="1" x14ac:dyDescent="0.2">
      <c r="A8" s="202" t="s">
        <v>2</v>
      </c>
      <c r="B8" s="364"/>
      <c r="C8" s="364"/>
      <c r="D8" s="364"/>
      <c r="E8" s="364"/>
      <c r="F8" s="201">
        <v>2025</v>
      </c>
    </row>
    <row r="9" spans="1:11" s="46" customFormat="1" ht="12.95" customHeight="1" x14ac:dyDescent="0.2">
      <c r="A9" s="83" t="s">
        <v>429</v>
      </c>
      <c r="B9" s="364"/>
      <c r="C9" s="364"/>
      <c r="D9" s="364"/>
      <c r="E9" s="364"/>
      <c r="F9" s="201" t="s">
        <v>488</v>
      </c>
    </row>
    <row r="10" spans="1:11" s="46" customFormat="1" ht="12.95" customHeight="1" x14ac:dyDescent="0.2">
      <c r="A10" s="202" t="s">
        <v>3</v>
      </c>
      <c r="B10" s="356" t="s">
        <v>4</v>
      </c>
      <c r="C10" s="356"/>
      <c r="D10" s="356"/>
      <c r="E10" s="356"/>
      <c r="F10" s="201" t="s">
        <v>5</v>
      </c>
    </row>
    <row r="11" spans="1:11" s="46" customFormat="1" ht="28.5" customHeight="1" x14ac:dyDescent="0.2">
      <c r="A11" s="202" t="s">
        <v>6</v>
      </c>
      <c r="B11" s="356" t="s">
        <v>431</v>
      </c>
      <c r="C11" s="356"/>
      <c r="D11" s="356"/>
      <c r="E11" s="356"/>
      <c r="F11" s="201" t="s">
        <v>7</v>
      </c>
    </row>
    <row r="12" spans="1:11" s="46" customFormat="1" ht="42.75" customHeight="1" x14ac:dyDescent="0.2">
      <c r="A12" s="202" t="s">
        <v>8</v>
      </c>
      <c r="B12" s="356" t="s">
        <v>430</v>
      </c>
      <c r="C12" s="356"/>
      <c r="D12" s="356"/>
      <c r="E12" s="356"/>
      <c r="F12" s="201" t="s">
        <v>9</v>
      </c>
    </row>
    <row r="13" spans="1:11" s="46" customFormat="1" ht="26.1" customHeight="1" x14ac:dyDescent="0.2">
      <c r="A13" s="202" t="s">
        <v>10</v>
      </c>
      <c r="B13" s="356" t="s">
        <v>11</v>
      </c>
      <c r="C13" s="356"/>
      <c r="D13" s="356"/>
      <c r="E13" s="356"/>
      <c r="F13" s="201" t="s">
        <v>415</v>
      </c>
    </row>
    <row r="14" spans="1:11" s="46" customFormat="1" ht="12.95" customHeight="1" x14ac:dyDescent="0.2">
      <c r="A14" s="202" t="s">
        <v>13</v>
      </c>
      <c r="B14" s="356" t="s">
        <v>489</v>
      </c>
      <c r="C14" s="356"/>
      <c r="D14" s="356"/>
      <c r="E14" s="356"/>
      <c r="F14" s="201" t="s">
        <v>490</v>
      </c>
    </row>
    <row r="15" spans="1:11" s="46" customFormat="1" ht="12.95" customHeight="1" x14ac:dyDescent="0.2">
      <c r="A15" s="205"/>
      <c r="B15" s="364"/>
      <c r="C15" s="364"/>
      <c r="D15" s="364"/>
      <c r="E15" s="364"/>
      <c r="F15" s="205"/>
    </row>
    <row r="16" spans="1:11" s="46" customFormat="1" ht="101.1" customHeight="1" x14ac:dyDescent="0.2">
      <c r="A16" s="201" t="s">
        <v>501</v>
      </c>
      <c r="B16" s="201" t="s">
        <v>502</v>
      </c>
      <c r="C16" s="201" t="s">
        <v>503</v>
      </c>
      <c r="D16" s="201" t="s">
        <v>504</v>
      </c>
      <c r="E16" s="201" t="s">
        <v>505</v>
      </c>
      <c r="F16" s="201" t="s">
        <v>506</v>
      </c>
      <c r="G16" s="201" t="s">
        <v>507</v>
      </c>
      <c r="H16" s="309" t="s">
        <v>508</v>
      </c>
      <c r="I16" s="309" t="s">
        <v>509</v>
      </c>
      <c r="J16" s="309" t="s">
        <v>510</v>
      </c>
      <c r="K16" s="309" t="s">
        <v>511</v>
      </c>
    </row>
    <row r="17" spans="1:11" s="46" customFormat="1" ht="12.95" customHeight="1" x14ac:dyDescent="0.2">
      <c r="A17" s="201" t="s">
        <v>14</v>
      </c>
      <c r="B17" s="201" t="s">
        <v>15</v>
      </c>
      <c r="C17" s="201" t="s">
        <v>16</v>
      </c>
      <c r="D17" s="201" t="s">
        <v>17</v>
      </c>
      <c r="E17" s="201" t="s">
        <v>18</v>
      </c>
      <c r="F17" s="201" t="s">
        <v>19</v>
      </c>
      <c r="G17" s="201" t="s">
        <v>20</v>
      </c>
      <c r="H17" s="309" t="s">
        <v>21</v>
      </c>
      <c r="I17" s="309" t="s">
        <v>22</v>
      </c>
      <c r="J17" s="309" t="s">
        <v>69</v>
      </c>
      <c r="K17" s="309" t="s">
        <v>70</v>
      </c>
    </row>
    <row r="18" spans="1:11" s="46" customFormat="1" ht="12.95" customHeight="1" x14ac:dyDescent="0.2">
      <c r="A18" s="11" t="s">
        <v>512</v>
      </c>
      <c r="B18" s="208">
        <v>1</v>
      </c>
      <c r="C18" s="212"/>
      <c r="D18" s="57">
        <v>30</v>
      </c>
      <c r="E18" s="208">
        <v>972.27</v>
      </c>
      <c r="F18" s="61">
        <f>SUM(E18/100)*D18</f>
        <v>291.68099999999998</v>
      </c>
      <c r="G18" s="208">
        <v>245</v>
      </c>
      <c r="H18" s="123">
        <f>SUM(F18*G18)/1000</f>
        <v>71.461844999999997</v>
      </c>
      <c r="I18" s="123">
        <f>SUM(H18*12*B18)</f>
        <v>857.54214000000002</v>
      </c>
      <c r="J18" s="55">
        <v>1</v>
      </c>
      <c r="K18" s="61">
        <f>SUM(I18*J18)</f>
        <v>857.54214000000002</v>
      </c>
    </row>
    <row r="19" spans="1:11" s="46" customFormat="1" ht="12.95" customHeight="1" x14ac:dyDescent="0.2">
      <c r="A19" s="10" t="s">
        <v>106</v>
      </c>
      <c r="B19" s="24">
        <v>1</v>
      </c>
      <c r="C19" s="14" t="s">
        <v>291</v>
      </c>
      <c r="D19" s="14" t="s">
        <v>291</v>
      </c>
      <c r="E19" s="24">
        <v>0</v>
      </c>
      <c r="F19" s="14" t="s">
        <v>291</v>
      </c>
      <c r="G19" s="14" t="s">
        <v>291</v>
      </c>
      <c r="H19" s="224">
        <v>0</v>
      </c>
      <c r="I19" s="224">
        <v>0</v>
      </c>
      <c r="J19" s="14"/>
      <c r="K19" s="185">
        <f>SUM(K18:K18)</f>
        <v>857.54214000000002</v>
      </c>
    </row>
    <row r="20" spans="1:11" s="46" customFormat="1" ht="12.95" customHeight="1" x14ac:dyDescent="0.2">
      <c r="A20" s="206"/>
      <c r="B20" s="206"/>
      <c r="C20" s="206"/>
      <c r="D20" s="356"/>
      <c r="E20" s="356"/>
    </row>
    <row r="21" spans="1:11" s="46" customFormat="1" ht="38.1" customHeight="1" x14ac:dyDescent="0.2">
      <c r="A21" s="383" t="s">
        <v>419</v>
      </c>
      <c r="B21" s="383"/>
      <c r="C21" s="16"/>
      <c r="D21" s="204"/>
      <c r="E21" s="96" t="s">
        <v>401</v>
      </c>
      <c r="F21" s="95"/>
    </row>
    <row r="22" spans="1:11" s="46" customFormat="1" ht="12.95" customHeight="1" x14ac:dyDescent="0.2">
      <c r="A22" s="383"/>
      <c r="B22" s="383"/>
      <c r="C22" s="203" t="s">
        <v>28</v>
      </c>
      <c r="D22" s="204"/>
      <c r="E22" s="358" t="s">
        <v>29</v>
      </c>
      <c r="F22" s="358"/>
    </row>
    <row r="23" spans="1:11" s="46" customFormat="1" ht="12.95" customHeight="1" x14ac:dyDescent="0.2">
      <c r="A23" s="383"/>
      <c r="B23" s="383"/>
      <c r="C23" s="202"/>
      <c r="D23" s="204"/>
      <c r="E23" s="359"/>
      <c r="F23" s="359"/>
    </row>
    <row r="24" spans="1:11" s="46" customFormat="1" ht="12.95" customHeight="1" x14ac:dyDescent="0.2">
      <c r="A24" s="356"/>
      <c r="B24" s="356"/>
      <c r="C24" s="206"/>
      <c r="D24" s="206"/>
      <c r="E24" s="356"/>
      <c r="F24" s="356"/>
    </row>
    <row r="25" spans="1:11" s="46" customFormat="1" ht="12.95" customHeight="1" x14ac:dyDescent="0.2">
      <c r="A25" s="383" t="s">
        <v>418</v>
      </c>
      <c r="B25" s="383"/>
      <c r="C25" s="16"/>
      <c r="D25" s="204"/>
      <c r="E25" s="384" t="s">
        <v>402</v>
      </c>
      <c r="F25" s="384"/>
      <c r="G25" s="384"/>
      <c r="H25" s="384"/>
    </row>
    <row r="26" spans="1:11" s="46" customFormat="1" ht="12.95" customHeight="1" x14ac:dyDescent="0.2">
      <c r="A26" s="383"/>
      <c r="B26" s="383"/>
      <c r="C26" s="203" t="s">
        <v>28</v>
      </c>
      <c r="D26" s="204"/>
      <c r="E26" s="358" t="s">
        <v>29</v>
      </c>
      <c r="F26" s="358"/>
    </row>
    <row r="27" spans="1:11" s="46" customFormat="1" ht="12.95" customHeight="1" x14ac:dyDescent="0.2">
      <c r="A27" s="383"/>
      <c r="B27" s="383"/>
      <c r="C27" s="202"/>
      <c r="D27" s="204"/>
      <c r="E27" s="359"/>
      <c r="F27" s="359"/>
    </row>
  </sheetData>
  <mergeCells count="29">
    <mergeCell ref="B6:E6"/>
    <mergeCell ref="B1:E1"/>
    <mergeCell ref="B2:E2"/>
    <mergeCell ref="B3:E3"/>
    <mergeCell ref="B4:E4"/>
    <mergeCell ref="B5:E5"/>
    <mergeCell ref="A22:B22"/>
    <mergeCell ref="E22:F22"/>
    <mergeCell ref="B7:E7"/>
    <mergeCell ref="B8:E8"/>
    <mergeCell ref="B9:E9"/>
    <mergeCell ref="B10:E10"/>
    <mergeCell ref="B11:E11"/>
    <mergeCell ref="B12:E12"/>
    <mergeCell ref="B13:E13"/>
    <mergeCell ref="B14:E14"/>
    <mergeCell ref="B15:E15"/>
    <mergeCell ref="D20:E20"/>
    <mergeCell ref="A21:B21"/>
    <mergeCell ref="A26:B26"/>
    <mergeCell ref="E26:F26"/>
    <mergeCell ref="A27:B27"/>
    <mergeCell ref="E27:F27"/>
    <mergeCell ref="A23:B23"/>
    <mergeCell ref="E23:F23"/>
    <mergeCell ref="A24:B24"/>
    <mergeCell ref="E24:F24"/>
    <mergeCell ref="A25:B25"/>
    <mergeCell ref="E25:H25"/>
  </mergeCells>
  <pageMargins left="0.70866141732283472" right="0.70866141732283472"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73"/>
  <sheetViews>
    <sheetView workbookViewId="0">
      <selection activeCell="M9" sqref="M9"/>
    </sheetView>
  </sheetViews>
  <sheetFormatPr defaultColWidth="10.5" defaultRowHeight="11.45" customHeight="1" x14ac:dyDescent="0.2"/>
  <cols>
    <col min="1" max="1" width="46.6640625" style="46" customWidth="1"/>
    <col min="2" max="2" width="24.5" style="46" customWidth="1"/>
    <col min="3" max="3" width="16.6640625" style="46" customWidth="1"/>
    <col min="4" max="4" width="19.5" style="46" customWidth="1"/>
    <col min="5" max="5" width="18.33203125" style="46" customWidth="1"/>
    <col min="6" max="6" width="4.6640625" style="46" customWidth="1"/>
    <col min="7" max="9" width="10.5" style="46" customWidth="1"/>
    <col min="10" max="16384" width="10.5" style="91"/>
  </cols>
  <sheetData>
    <row r="1" spans="1:9" s="46" customFormat="1" ht="12.75" x14ac:dyDescent="0.2">
      <c r="A1" s="247"/>
      <c r="B1" s="364"/>
      <c r="C1" s="364"/>
      <c r="D1" s="364"/>
      <c r="E1" s="364"/>
      <c r="F1" s="364"/>
      <c r="G1" s="364"/>
      <c r="H1" s="438" t="s">
        <v>452</v>
      </c>
      <c r="I1" s="438"/>
    </row>
    <row r="2" spans="1:9" s="46" customFormat="1" ht="12.75" x14ac:dyDescent="0.2">
      <c r="A2" s="247"/>
      <c r="B2" s="364"/>
      <c r="C2" s="364"/>
      <c r="D2" s="364"/>
      <c r="E2" s="364"/>
      <c r="F2" s="364"/>
      <c r="G2" s="364"/>
      <c r="H2" s="356" t="s">
        <v>0</v>
      </c>
      <c r="I2" s="356"/>
    </row>
    <row r="3" spans="1:9" s="46" customFormat="1" ht="12.75" x14ac:dyDescent="0.2">
      <c r="A3" s="247"/>
      <c r="B3" s="364"/>
      <c r="C3" s="364"/>
      <c r="D3" s="364"/>
      <c r="E3" s="364"/>
      <c r="F3" s="364"/>
      <c r="G3" s="364"/>
      <c r="H3" s="46" t="s">
        <v>470</v>
      </c>
      <c r="I3" s="81"/>
    </row>
    <row r="4" spans="1:9" s="46" customFormat="1" ht="12.75" x14ac:dyDescent="0.2">
      <c r="A4" s="247"/>
      <c r="B4" s="364"/>
      <c r="C4" s="364"/>
      <c r="D4" s="364"/>
      <c r="E4" s="364"/>
      <c r="F4" s="364"/>
      <c r="G4" s="364"/>
      <c r="H4" s="364"/>
      <c r="I4" s="364"/>
    </row>
    <row r="5" spans="1:9" s="46" customFormat="1" ht="12.75" x14ac:dyDescent="0.2">
      <c r="A5" s="247"/>
      <c r="B5" s="365" t="s">
        <v>552</v>
      </c>
      <c r="C5" s="365"/>
      <c r="D5" s="365"/>
      <c r="E5" s="365"/>
      <c r="F5" s="365"/>
      <c r="G5" s="365"/>
      <c r="H5" s="364"/>
      <c r="I5" s="364"/>
    </row>
    <row r="6" spans="1:9" s="46" customFormat="1" ht="12.75" x14ac:dyDescent="0.2">
      <c r="A6" s="247"/>
      <c r="B6" s="364"/>
      <c r="C6" s="364"/>
      <c r="D6" s="364"/>
      <c r="E6" s="364"/>
      <c r="F6" s="364"/>
      <c r="G6" s="364"/>
      <c r="H6" s="364"/>
      <c r="I6" s="364"/>
    </row>
    <row r="7" spans="1:9" s="46" customFormat="1" ht="12.75" x14ac:dyDescent="0.2">
      <c r="A7" s="247"/>
      <c r="B7" s="364"/>
      <c r="C7" s="364"/>
      <c r="D7" s="364"/>
      <c r="E7" s="364"/>
      <c r="F7" s="364"/>
      <c r="G7" s="364"/>
      <c r="H7" s="390" t="s">
        <v>1</v>
      </c>
      <c r="I7" s="390"/>
    </row>
    <row r="8" spans="1:9" s="46" customFormat="1" ht="12.75" x14ac:dyDescent="0.2">
      <c r="A8" s="251" t="s">
        <v>2</v>
      </c>
      <c r="B8" s="364"/>
      <c r="C8" s="364"/>
      <c r="D8" s="364"/>
      <c r="E8" s="364"/>
      <c r="F8" s="364"/>
      <c r="G8" s="364"/>
      <c r="H8" s="362">
        <v>2025</v>
      </c>
      <c r="I8" s="362"/>
    </row>
    <row r="9" spans="1:9" s="46" customFormat="1" ht="12.75" x14ac:dyDescent="0.2">
      <c r="A9" s="83" t="s">
        <v>429</v>
      </c>
      <c r="B9" s="364"/>
      <c r="C9" s="364"/>
      <c r="D9" s="364"/>
      <c r="E9" s="364"/>
      <c r="F9" s="364"/>
      <c r="G9" s="364"/>
      <c r="H9" s="362" t="s">
        <v>488</v>
      </c>
      <c r="I9" s="362"/>
    </row>
    <row r="10" spans="1:9" s="46" customFormat="1" ht="12.75" x14ac:dyDescent="0.2">
      <c r="A10" s="251" t="s">
        <v>3</v>
      </c>
      <c r="B10" s="356" t="s">
        <v>4</v>
      </c>
      <c r="C10" s="356"/>
      <c r="D10" s="356"/>
      <c r="E10" s="356"/>
      <c r="F10" s="356"/>
      <c r="G10" s="356"/>
      <c r="H10" s="362" t="s">
        <v>5</v>
      </c>
      <c r="I10" s="362"/>
    </row>
    <row r="11" spans="1:9" s="46" customFormat="1" ht="12.75" x14ac:dyDescent="0.2">
      <c r="A11" s="251" t="s">
        <v>6</v>
      </c>
      <c r="B11" s="356" t="s">
        <v>431</v>
      </c>
      <c r="C11" s="356"/>
      <c r="D11" s="356"/>
      <c r="E11" s="356"/>
      <c r="F11" s="356"/>
      <c r="G11" s="356"/>
      <c r="H11" s="362" t="s">
        <v>7</v>
      </c>
      <c r="I11" s="362"/>
    </row>
    <row r="12" spans="1:9" s="46" customFormat="1" ht="12.75" x14ac:dyDescent="0.2">
      <c r="A12" s="251" t="s">
        <v>8</v>
      </c>
      <c r="B12" s="356" t="s">
        <v>430</v>
      </c>
      <c r="C12" s="356"/>
      <c r="D12" s="356"/>
      <c r="E12" s="356"/>
      <c r="F12" s="356"/>
      <c r="G12" s="356"/>
      <c r="H12" s="362" t="s">
        <v>9</v>
      </c>
      <c r="I12" s="362"/>
    </row>
    <row r="13" spans="1:9" s="46" customFormat="1" ht="12.75" x14ac:dyDescent="0.2">
      <c r="A13" s="251" t="s">
        <v>10</v>
      </c>
      <c r="B13" s="356" t="s">
        <v>11</v>
      </c>
      <c r="C13" s="356"/>
      <c r="D13" s="356"/>
      <c r="E13" s="356"/>
      <c r="F13" s="356"/>
      <c r="G13" s="356"/>
      <c r="H13" s="444" t="s">
        <v>12</v>
      </c>
      <c r="I13" s="444"/>
    </row>
    <row r="14" spans="1:9" s="46" customFormat="1" ht="12.75" x14ac:dyDescent="0.2">
      <c r="A14" s="251" t="s">
        <v>13</v>
      </c>
      <c r="B14" s="356" t="s">
        <v>299</v>
      </c>
      <c r="C14" s="356"/>
      <c r="D14" s="356"/>
      <c r="E14" s="356"/>
      <c r="F14" s="356"/>
      <c r="G14" s="356"/>
      <c r="H14" s="362" t="s">
        <v>453</v>
      </c>
      <c r="I14" s="362"/>
    </row>
    <row r="15" spans="1:9" s="46" customFormat="1" ht="12.75" x14ac:dyDescent="0.2">
      <c r="A15" s="247"/>
      <c r="B15" s="364"/>
      <c r="C15" s="364"/>
      <c r="D15" s="364"/>
      <c r="E15" s="364"/>
      <c r="F15" s="364"/>
      <c r="G15" s="364"/>
      <c r="H15" s="364"/>
      <c r="I15" s="364"/>
    </row>
    <row r="17" spans="1:9" ht="12.75" x14ac:dyDescent="0.2">
      <c r="A17" s="439" t="s">
        <v>300</v>
      </c>
      <c r="B17" s="440"/>
      <c r="C17" s="172" t="s">
        <v>454</v>
      </c>
      <c r="D17" s="172" t="s">
        <v>390</v>
      </c>
      <c r="E17" s="441" t="s">
        <v>455</v>
      </c>
      <c r="F17" s="442"/>
      <c r="G17" s="439" t="s">
        <v>456</v>
      </c>
      <c r="H17" s="443"/>
      <c r="I17" s="440"/>
    </row>
    <row r="18" spans="1:9" ht="12.75" x14ac:dyDescent="0.2">
      <c r="A18" s="439">
        <v>1</v>
      </c>
      <c r="B18" s="440"/>
      <c r="C18" s="172">
        <v>2</v>
      </c>
      <c r="D18" s="172">
        <v>3</v>
      </c>
      <c r="E18" s="439">
        <v>4</v>
      </c>
      <c r="F18" s="440"/>
      <c r="G18" s="412">
        <v>5</v>
      </c>
      <c r="H18" s="452"/>
      <c r="I18" s="413"/>
    </row>
    <row r="19" spans="1:9" ht="12.75" x14ac:dyDescent="0.2">
      <c r="A19" s="445" t="s">
        <v>553</v>
      </c>
      <c r="B19" s="446"/>
      <c r="C19" s="173" t="s">
        <v>458</v>
      </c>
      <c r="D19" s="269">
        <v>1000</v>
      </c>
      <c r="E19" s="447">
        <v>200</v>
      </c>
      <c r="F19" s="448"/>
      <c r="G19" s="449">
        <f t="shared" ref="G19:G61" si="0">SUM(D19*E19)/1000</f>
        <v>200</v>
      </c>
      <c r="H19" s="450"/>
      <c r="I19" s="451"/>
    </row>
    <row r="20" spans="1:9" ht="12.75" x14ac:dyDescent="0.2">
      <c r="A20" s="453" t="s">
        <v>554</v>
      </c>
      <c r="B20" s="454"/>
      <c r="C20" s="173" t="s">
        <v>457</v>
      </c>
      <c r="D20" s="269">
        <v>2</v>
      </c>
      <c r="E20" s="447">
        <v>5990</v>
      </c>
      <c r="F20" s="448"/>
      <c r="G20" s="449">
        <f t="shared" si="0"/>
        <v>11.98</v>
      </c>
      <c r="H20" s="450"/>
      <c r="I20" s="451"/>
    </row>
    <row r="21" spans="1:9" ht="12.75" x14ac:dyDescent="0.2">
      <c r="A21" s="455" t="s">
        <v>459</v>
      </c>
      <c r="B21" s="456"/>
      <c r="C21" s="173" t="s">
        <v>457</v>
      </c>
      <c r="D21" s="269">
        <v>50</v>
      </c>
      <c r="E21" s="447">
        <v>1500</v>
      </c>
      <c r="F21" s="448"/>
      <c r="G21" s="449">
        <f t="shared" si="0"/>
        <v>75</v>
      </c>
      <c r="H21" s="450"/>
      <c r="I21" s="451"/>
    </row>
    <row r="22" spans="1:9" ht="12.75" x14ac:dyDescent="0.2">
      <c r="A22" s="453" t="s">
        <v>555</v>
      </c>
      <c r="B22" s="454"/>
      <c r="C22" s="173" t="s">
        <v>457</v>
      </c>
      <c r="D22" s="269">
        <v>10</v>
      </c>
      <c r="E22" s="447">
        <v>15000</v>
      </c>
      <c r="F22" s="448"/>
      <c r="G22" s="449">
        <f t="shared" si="0"/>
        <v>150</v>
      </c>
      <c r="H22" s="450"/>
      <c r="I22" s="451"/>
    </row>
    <row r="23" spans="1:9" ht="12.75" x14ac:dyDescent="0.2">
      <c r="A23" s="455" t="s">
        <v>606</v>
      </c>
      <c r="B23" s="456"/>
      <c r="C23" s="173" t="s">
        <v>460</v>
      </c>
      <c r="D23" s="269">
        <v>1</v>
      </c>
      <c r="E23" s="447">
        <v>203785.7</v>
      </c>
      <c r="F23" s="448"/>
      <c r="G23" s="449">
        <f t="shared" si="0"/>
        <v>203.78570000000002</v>
      </c>
      <c r="H23" s="450"/>
      <c r="I23" s="451"/>
    </row>
    <row r="24" spans="1:9" ht="12.75" x14ac:dyDescent="0.2">
      <c r="A24" s="455" t="s">
        <v>461</v>
      </c>
      <c r="B24" s="456"/>
      <c r="C24" s="173" t="s">
        <v>457</v>
      </c>
      <c r="D24" s="269">
        <v>30</v>
      </c>
      <c r="E24" s="447">
        <v>2000</v>
      </c>
      <c r="F24" s="448"/>
      <c r="G24" s="449">
        <f t="shared" si="0"/>
        <v>60</v>
      </c>
      <c r="H24" s="450"/>
      <c r="I24" s="451"/>
    </row>
    <row r="25" spans="1:9" ht="12.75" x14ac:dyDescent="0.2">
      <c r="A25" s="453" t="s">
        <v>556</v>
      </c>
      <c r="B25" s="454"/>
      <c r="C25" s="173" t="s">
        <v>457</v>
      </c>
      <c r="D25" s="269">
        <v>3000</v>
      </c>
      <c r="E25" s="447">
        <v>50</v>
      </c>
      <c r="F25" s="448"/>
      <c r="G25" s="449">
        <f t="shared" si="0"/>
        <v>150</v>
      </c>
      <c r="H25" s="450"/>
      <c r="I25" s="451"/>
    </row>
    <row r="26" spans="1:9" ht="12.75" x14ac:dyDescent="0.2">
      <c r="A26" s="455" t="s">
        <v>462</v>
      </c>
      <c r="B26" s="456"/>
      <c r="C26" s="173" t="s">
        <v>457</v>
      </c>
      <c r="D26" s="269">
        <v>300</v>
      </c>
      <c r="E26" s="447">
        <v>400</v>
      </c>
      <c r="F26" s="448"/>
      <c r="G26" s="449">
        <f t="shared" si="0"/>
        <v>120</v>
      </c>
      <c r="H26" s="450"/>
      <c r="I26" s="451"/>
    </row>
    <row r="27" spans="1:9" ht="12.75" x14ac:dyDescent="0.2">
      <c r="A27" s="455" t="s">
        <v>463</v>
      </c>
      <c r="B27" s="456"/>
      <c r="C27" s="173" t="s">
        <v>464</v>
      </c>
      <c r="D27" s="269">
        <v>30</v>
      </c>
      <c r="E27" s="447">
        <v>2500</v>
      </c>
      <c r="F27" s="448"/>
      <c r="G27" s="449">
        <f t="shared" si="0"/>
        <v>75</v>
      </c>
      <c r="H27" s="450"/>
      <c r="I27" s="451"/>
    </row>
    <row r="28" spans="1:9" ht="12.75" x14ac:dyDescent="0.2">
      <c r="A28" s="453" t="s">
        <v>557</v>
      </c>
      <c r="B28" s="454"/>
      <c r="C28" s="173" t="s">
        <v>457</v>
      </c>
      <c r="D28" s="269">
        <v>50</v>
      </c>
      <c r="E28" s="447">
        <v>700</v>
      </c>
      <c r="F28" s="448"/>
      <c r="G28" s="449">
        <f t="shared" si="0"/>
        <v>35</v>
      </c>
      <c r="H28" s="450"/>
      <c r="I28" s="451"/>
    </row>
    <row r="29" spans="1:9" ht="12.75" x14ac:dyDescent="0.2">
      <c r="A29" s="455" t="s">
        <v>465</v>
      </c>
      <c r="B29" s="456"/>
      <c r="C29" s="173" t="s">
        <v>457</v>
      </c>
      <c r="D29" s="269">
        <v>10</v>
      </c>
      <c r="E29" s="447">
        <v>3605</v>
      </c>
      <c r="F29" s="448"/>
      <c r="G29" s="449">
        <f t="shared" si="0"/>
        <v>36.049999999999997</v>
      </c>
      <c r="H29" s="450"/>
      <c r="I29" s="451"/>
    </row>
    <row r="30" spans="1:9" ht="12.75" x14ac:dyDescent="0.2">
      <c r="A30" s="455" t="s">
        <v>558</v>
      </c>
      <c r="B30" s="456"/>
      <c r="C30" s="173" t="s">
        <v>457</v>
      </c>
      <c r="D30" s="269">
        <v>10</v>
      </c>
      <c r="E30" s="447">
        <v>1200</v>
      </c>
      <c r="F30" s="448"/>
      <c r="G30" s="449">
        <f t="shared" si="0"/>
        <v>12</v>
      </c>
      <c r="H30" s="450"/>
      <c r="I30" s="451"/>
    </row>
    <row r="31" spans="1:9" ht="12.75" x14ac:dyDescent="0.2">
      <c r="A31" s="453" t="s">
        <v>559</v>
      </c>
      <c r="B31" s="454"/>
      <c r="C31" s="173" t="s">
        <v>560</v>
      </c>
      <c r="D31" s="269">
        <v>20</v>
      </c>
      <c r="E31" s="447">
        <v>2000</v>
      </c>
      <c r="F31" s="448"/>
      <c r="G31" s="449">
        <f t="shared" si="0"/>
        <v>40</v>
      </c>
      <c r="H31" s="450"/>
      <c r="I31" s="451"/>
    </row>
    <row r="32" spans="1:9" ht="12.75" x14ac:dyDescent="0.2">
      <c r="A32" s="457" t="s">
        <v>561</v>
      </c>
      <c r="B32" s="458"/>
      <c r="C32" s="173" t="s">
        <v>457</v>
      </c>
      <c r="D32" s="269">
        <v>50</v>
      </c>
      <c r="E32" s="447">
        <v>200</v>
      </c>
      <c r="F32" s="448"/>
      <c r="G32" s="449">
        <f t="shared" ref="G32:G37" si="1">SUM(D32*E32)/1000</f>
        <v>10</v>
      </c>
      <c r="H32" s="450"/>
      <c r="I32" s="451"/>
    </row>
    <row r="33" spans="1:11" ht="12.75" x14ac:dyDescent="0.2">
      <c r="A33" s="457" t="s">
        <v>562</v>
      </c>
      <c r="B33" s="458"/>
      <c r="C33" s="173" t="s">
        <v>457</v>
      </c>
      <c r="D33" s="269">
        <v>600</v>
      </c>
      <c r="E33" s="447">
        <v>90</v>
      </c>
      <c r="F33" s="448"/>
      <c r="G33" s="449">
        <f t="shared" si="1"/>
        <v>54</v>
      </c>
      <c r="H33" s="450"/>
      <c r="I33" s="451"/>
    </row>
    <row r="34" spans="1:11" ht="12.75" x14ac:dyDescent="0.2">
      <c r="A34" s="459" t="s">
        <v>563</v>
      </c>
      <c r="B34" s="460"/>
      <c r="C34" s="173" t="s">
        <v>457</v>
      </c>
      <c r="D34" s="269">
        <v>25</v>
      </c>
      <c r="E34" s="447">
        <v>2500</v>
      </c>
      <c r="F34" s="448"/>
      <c r="G34" s="449">
        <f t="shared" si="1"/>
        <v>62.5</v>
      </c>
      <c r="H34" s="450"/>
      <c r="I34" s="451"/>
    </row>
    <row r="35" spans="1:11" ht="12.75" x14ac:dyDescent="0.2">
      <c r="A35" s="457" t="s">
        <v>564</v>
      </c>
      <c r="B35" s="458"/>
      <c r="C35" s="173" t="s">
        <v>467</v>
      </c>
      <c r="D35" s="269">
        <v>50</v>
      </c>
      <c r="E35" s="447">
        <v>1500</v>
      </c>
      <c r="F35" s="448"/>
      <c r="G35" s="449">
        <f t="shared" si="1"/>
        <v>75</v>
      </c>
      <c r="H35" s="450"/>
      <c r="I35" s="451"/>
    </row>
    <row r="36" spans="1:11" ht="12.75" x14ac:dyDescent="0.2">
      <c r="A36" s="455" t="s">
        <v>565</v>
      </c>
      <c r="B36" s="456"/>
      <c r="C36" s="173" t="s">
        <v>457</v>
      </c>
      <c r="D36" s="269">
        <v>20</v>
      </c>
      <c r="E36" s="447">
        <v>1450</v>
      </c>
      <c r="F36" s="448"/>
      <c r="G36" s="449">
        <f t="shared" si="1"/>
        <v>29</v>
      </c>
      <c r="H36" s="450"/>
      <c r="I36" s="451"/>
    </row>
    <row r="37" spans="1:11" ht="12.75" x14ac:dyDescent="0.2">
      <c r="A37" s="461" t="s">
        <v>566</v>
      </c>
      <c r="B37" s="462"/>
      <c r="C37" s="173" t="s">
        <v>457</v>
      </c>
      <c r="D37" s="269">
        <v>40</v>
      </c>
      <c r="E37" s="447">
        <v>2000</v>
      </c>
      <c r="F37" s="448"/>
      <c r="G37" s="449">
        <f t="shared" si="1"/>
        <v>80</v>
      </c>
      <c r="H37" s="450"/>
      <c r="I37" s="451"/>
    </row>
    <row r="38" spans="1:11" ht="12.75" x14ac:dyDescent="0.2">
      <c r="A38" s="455" t="s">
        <v>466</v>
      </c>
      <c r="B38" s="456"/>
      <c r="C38" s="173" t="s">
        <v>457</v>
      </c>
      <c r="D38" s="269">
        <v>30</v>
      </c>
      <c r="E38" s="447">
        <v>2000</v>
      </c>
      <c r="F38" s="448"/>
      <c r="G38" s="449">
        <f t="shared" si="0"/>
        <v>60</v>
      </c>
      <c r="H38" s="450"/>
      <c r="I38" s="451"/>
    </row>
    <row r="39" spans="1:11" ht="12.75" x14ac:dyDescent="0.2">
      <c r="A39" s="453" t="s">
        <v>567</v>
      </c>
      <c r="B39" s="454"/>
      <c r="C39" s="173" t="s">
        <v>457</v>
      </c>
      <c r="D39" s="269">
        <v>70</v>
      </c>
      <c r="E39" s="447">
        <v>2000</v>
      </c>
      <c r="F39" s="448"/>
      <c r="G39" s="449">
        <f t="shared" si="0"/>
        <v>140</v>
      </c>
      <c r="H39" s="450"/>
      <c r="I39" s="451"/>
    </row>
    <row r="40" spans="1:11" ht="11.45" customHeight="1" x14ac:dyDescent="0.2">
      <c r="A40" s="455" t="s">
        <v>568</v>
      </c>
      <c r="B40" s="456"/>
      <c r="C40" s="173" t="s">
        <v>457</v>
      </c>
      <c r="D40" s="269">
        <v>50</v>
      </c>
      <c r="E40" s="447">
        <v>1800</v>
      </c>
      <c r="F40" s="448"/>
      <c r="G40" s="449">
        <f t="shared" si="0"/>
        <v>90</v>
      </c>
      <c r="H40" s="450"/>
      <c r="I40" s="451"/>
    </row>
    <row r="41" spans="1:11" ht="11.45" customHeight="1" x14ac:dyDescent="0.2">
      <c r="A41" s="455" t="s">
        <v>569</v>
      </c>
      <c r="B41" s="456"/>
      <c r="C41" s="173" t="s">
        <v>570</v>
      </c>
      <c r="D41" s="270">
        <v>1</v>
      </c>
      <c r="E41" s="447">
        <v>50000</v>
      </c>
      <c r="F41" s="448"/>
      <c r="G41" s="449">
        <f t="shared" si="0"/>
        <v>50</v>
      </c>
      <c r="H41" s="450"/>
      <c r="I41" s="451"/>
    </row>
    <row r="42" spans="1:11" ht="11.45" customHeight="1" x14ac:dyDescent="0.2">
      <c r="A42" s="455" t="s">
        <v>571</v>
      </c>
      <c r="B42" s="456"/>
      <c r="C42" s="173" t="s">
        <v>467</v>
      </c>
      <c r="D42" s="270">
        <v>15</v>
      </c>
      <c r="E42" s="447">
        <v>8000</v>
      </c>
      <c r="F42" s="448"/>
      <c r="G42" s="449">
        <f t="shared" si="0"/>
        <v>120</v>
      </c>
      <c r="H42" s="450"/>
      <c r="I42" s="451"/>
    </row>
    <row r="43" spans="1:11" ht="11.45" customHeight="1" x14ac:dyDescent="0.2">
      <c r="A43" s="453" t="s">
        <v>572</v>
      </c>
      <c r="B43" s="454"/>
      <c r="C43" s="173" t="s">
        <v>457</v>
      </c>
      <c r="D43" s="270">
        <v>5</v>
      </c>
      <c r="E43" s="447">
        <v>7000</v>
      </c>
      <c r="F43" s="448"/>
      <c r="G43" s="449">
        <f t="shared" si="0"/>
        <v>35</v>
      </c>
      <c r="H43" s="450"/>
      <c r="I43" s="451"/>
    </row>
    <row r="44" spans="1:11" ht="11.45" customHeight="1" x14ac:dyDescent="0.2">
      <c r="A44" s="175" t="s">
        <v>573</v>
      </c>
      <c r="B44" s="271"/>
      <c r="C44" s="173" t="s">
        <v>457</v>
      </c>
      <c r="D44" s="272">
        <v>15</v>
      </c>
      <c r="E44" s="463">
        <v>13000</v>
      </c>
      <c r="F44" s="464"/>
      <c r="G44" s="252"/>
      <c r="H44" s="273">
        <v>130</v>
      </c>
      <c r="I44" s="254"/>
    </row>
    <row r="45" spans="1:11" ht="11.45" customHeight="1" x14ac:dyDescent="0.2">
      <c r="A45" s="175" t="s">
        <v>574</v>
      </c>
      <c r="B45" s="271"/>
      <c r="C45" s="173" t="s">
        <v>457</v>
      </c>
      <c r="D45" s="272">
        <v>15</v>
      </c>
      <c r="E45" s="447">
        <v>13000</v>
      </c>
      <c r="F45" s="448"/>
      <c r="G45" s="252"/>
      <c r="H45" s="253">
        <v>195</v>
      </c>
      <c r="I45" s="254"/>
    </row>
    <row r="46" spans="1:11" ht="11.45" customHeight="1" x14ac:dyDescent="0.2">
      <c r="A46" s="175" t="s">
        <v>575</v>
      </c>
      <c r="B46" s="271"/>
      <c r="C46" s="173" t="s">
        <v>457</v>
      </c>
      <c r="D46" s="272">
        <v>15</v>
      </c>
      <c r="E46" s="447">
        <v>13000</v>
      </c>
      <c r="F46" s="448"/>
      <c r="G46" s="252"/>
      <c r="H46" s="253">
        <v>195</v>
      </c>
      <c r="I46" s="254"/>
    </row>
    <row r="47" spans="1:11" ht="11.45" customHeight="1" x14ac:dyDescent="0.2">
      <c r="A47" s="175" t="s">
        <v>576</v>
      </c>
      <c r="B47" s="271"/>
      <c r="C47" s="173" t="s">
        <v>457</v>
      </c>
      <c r="D47" s="272">
        <v>15</v>
      </c>
      <c r="E47" s="447">
        <v>13000</v>
      </c>
      <c r="F47" s="448"/>
      <c r="G47" s="252"/>
      <c r="H47" s="253">
        <v>195</v>
      </c>
      <c r="I47" s="254"/>
    </row>
    <row r="48" spans="1:11" s="46" customFormat="1" ht="12.95" customHeight="1" x14ac:dyDescent="0.2">
      <c r="A48" s="453" t="s">
        <v>577</v>
      </c>
      <c r="B48" s="454"/>
      <c r="C48" s="173" t="s">
        <v>457</v>
      </c>
      <c r="D48" s="274">
        <v>15</v>
      </c>
      <c r="E48" s="422">
        <v>14000</v>
      </c>
      <c r="F48" s="423"/>
      <c r="G48" s="449">
        <f t="shared" si="0"/>
        <v>210</v>
      </c>
      <c r="H48" s="450"/>
      <c r="I48" s="451"/>
      <c r="K48" s="91"/>
    </row>
    <row r="49" spans="1:11" s="46" customFormat="1" ht="12.75" x14ac:dyDescent="0.2">
      <c r="A49" s="301" t="s">
        <v>578</v>
      </c>
      <c r="B49" s="271"/>
      <c r="C49" s="173" t="s">
        <v>457</v>
      </c>
      <c r="D49" s="275">
        <v>10</v>
      </c>
      <c r="E49" s="465">
        <v>13000</v>
      </c>
      <c r="F49" s="466"/>
      <c r="G49" s="449">
        <f t="shared" si="0"/>
        <v>130</v>
      </c>
      <c r="H49" s="450"/>
      <c r="I49" s="451"/>
      <c r="K49" s="91"/>
    </row>
    <row r="50" spans="1:11" ht="12.75" x14ac:dyDescent="0.2">
      <c r="A50" s="455" t="s">
        <v>607</v>
      </c>
      <c r="B50" s="456"/>
      <c r="C50" s="173" t="s">
        <v>457</v>
      </c>
      <c r="D50" s="276">
        <v>15</v>
      </c>
      <c r="E50" s="412">
        <v>14000</v>
      </c>
      <c r="F50" s="413"/>
      <c r="G50" s="449">
        <f t="shared" si="0"/>
        <v>210</v>
      </c>
      <c r="H50" s="450"/>
      <c r="I50" s="451"/>
    </row>
    <row r="51" spans="1:11" ht="12.75" x14ac:dyDescent="0.2">
      <c r="A51" s="455" t="s">
        <v>579</v>
      </c>
      <c r="B51" s="456"/>
      <c r="C51" s="173" t="s">
        <v>457</v>
      </c>
      <c r="D51" s="276">
        <v>30</v>
      </c>
      <c r="E51" s="412">
        <v>400</v>
      </c>
      <c r="F51" s="413"/>
      <c r="G51" s="449">
        <f t="shared" si="0"/>
        <v>12</v>
      </c>
      <c r="H51" s="450"/>
      <c r="I51" s="451"/>
    </row>
    <row r="52" spans="1:11" ht="12.75" x14ac:dyDescent="0.2">
      <c r="A52" s="455" t="s">
        <v>580</v>
      </c>
      <c r="B52" s="456"/>
      <c r="C52" s="173" t="s">
        <v>457</v>
      </c>
      <c r="D52" s="276">
        <v>10</v>
      </c>
      <c r="E52" s="412">
        <v>2500</v>
      </c>
      <c r="F52" s="413"/>
      <c r="G52" s="449">
        <f t="shared" si="0"/>
        <v>25</v>
      </c>
      <c r="H52" s="450"/>
      <c r="I52" s="451"/>
    </row>
    <row r="53" spans="1:11" ht="12.75" x14ac:dyDescent="0.2">
      <c r="A53" s="455" t="s">
        <v>581</v>
      </c>
      <c r="B53" s="456"/>
      <c r="C53" s="173" t="s">
        <v>457</v>
      </c>
      <c r="D53" s="276">
        <v>10</v>
      </c>
      <c r="E53" s="412">
        <v>9700</v>
      </c>
      <c r="F53" s="413"/>
      <c r="G53" s="449">
        <f t="shared" si="0"/>
        <v>97</v>
      </c>
      <c r="H53" s="450"/>
      <c r="I53" s="451"/>
    </row>
    <row r="54" spans="1:11" ht="12.75" x14ac:dyDescent="0.2">
      <c r="A54" s="453" t="s">
        <v>582</v>
      </c>
      <c r="B54" s="454"/>
      <c r="C54" s="173" t="s">
        <v>457</v>
      </c>
      <c r="D54" s="276">
        <v>10</v>
      </c>
      <c r="E54" s="412">
        <v>12000</v>
      </c>
      <c r="F54" s="413"/>
      <c r="G54" s="449">
        <f t="shared" si="0"/>
        <v>120</v>
      </c>
      <c r="H54" s="450"/>
      <c r="I54" s="451"/>
    </row>
    <row r="55" spans="1:11" ht="12.75" x14ac:dyDescent="0.2">
      <c r="A55" s="453" t="s">
        <v>583</v>
      </c>
      <c r="B55" s="454"/>
      <c r="C55" s="173" t="s">
        <v>467</v>
      </c>
      <c r="D55" s="276">
        <v>300</v>
      </c>
      <c r="E55" s="412">
        <v>1000</v>
      </c>
      <c r="F55" s="413"/>
      <c r="G55" s="449">
        <f t="shared" si="0"/>
        <v>300</v>
      </c>
      <c r="H55" s="450"/>
      <c r="I55" s="451"/>
    </row>
    <row r="56" spans="1:11" ht="12.75" x14ac:dyDescent="0.2">
      <c r="A56" s="455" t="s">
        <v>584</v>
      </c>
      <c r="B56" s="456"/>
      <c r="C56" s="173" t="s">
        <v>457</v>
      </c>
      <c r="D56" s="276">
        <v>15</v>
      </c>
      <c r="E56" s="412">
        <v>1950</v>
      </c>
      <c r="F56" s="413"/>
      <c r="G56" s="449">
        <v>292.5</v>
      </c>
      <c r="H56" s="450"/>
      <c r="I56" s="451"/>
    </row>
    <row r="57" spans="1:11" ht="12.75" x14ac:dyDescent="0.2">
      <c r="A57" s="455" t="s">
        <v>468</v>
      </c>
      <c r="B57" s="456"/>
      <c r="C57" s="173" t="s">
        <v>457</v>
      </c>
      <c r="D57" s="276">
        <v>50</v>
      </c>
      <c r="E57" s="412">
        <v>300</v>
      </c>
      <c r="F57" s="413"/>
      <c r="G57" s="449">
        <f t="shared" si="0"/>
        <v>15</v>
      </c>
      <c r="H57" s="450"/>
      <c r="I57" s="451"/>
    </row>
    <row r="58" spans="1:11" ht="12.75" x14ac:dyDescent="0.2">
      <c r="A58" s="455" t="s">
        <v>585</v>
      </c>
      <c r="B58" s="456"/>
      <c r="C58" s="173" t="s">
        <v>457</v>
      </c>
      <c r="D58" s="276">
        <v>50</v>
      </c>
      <c r="E58" s="412">
        <v>2000</v>
      </c>
      <c r="F58" s="413"/>
      <c r="G58" s="449">
        <f t="shared" si="0"/>
        <v>100</v>
      </c>
      <c r="H58" s="450"/>
      <c r="I58" s="451"/>
    </row>
    <row r="59" spans="1:11" ht="12.75" x14ac:dyDescent="0.2">
      <c r="A59" s="455" t="s">
        <v>604</v>
      </c>
      <c r="B59" s="456"/>
      <c r="C59" s="173" t="s">
        <v>457</v>
      </c>
      <c r="D59" s="276">
        <v>6</v>
      </c>
      <c r="E59" s="412">
        <v>70000</v>
      </c>
      <c r="F59" s="413"/>
      <c r="G59" s="449">
        <f t="shared" si="0"/>
        <v>420</v>
      </c>
      <c r="H59" s="450"/>
      <c r="I59" s="451"/>
    </row>
    <row r="60" spans="1:11" ht="12.75" x14ac:dyDescent="0.2">
      <c r="A60" s="453" t="s">
        <v>605</v>
      </c>
      <c r="B60" s="454"/>
      <c r="C60" s="173" t="s">
        <v>457</v>
      </c>
      <c r="D60" s="276">
        <v>5</v>
      </c>
      <c r="E60" s="412">
        <v>70000</v>
      </c>
      <c r="F60" s="413"/>
      <c r="G60" s="449">
        <f t="shared" si="0"/>
        <v>350</v>
      </c>
      <c r="H60" s="450"/>
      <c r="I60" s="451"/>
    </row>
    <row r="61" spans="1:11" ht="11.45" customHeight="1" x14ac:dyDescent="0.2">
      <c r="A61" s="453" t="s">
        <v>586</v>
      </c>
      <c r="B61" s="454"/>
      <c r="C61" s="173" t="s">
        <v>457</v>
      </c>
      <c r="D61" s="276">
        <v>20</v>
      </c>
      <c r="E61" s="412">
        <v>1500</v>
      </c>
      <c r="F61" s="413"/>
      <c r="G61" s="449">
        <f t="shared" si="0"/>
        <v>30</v>
      </c>
      <c r="H61" s="450"/>
      <c r="I61" s="451"/>
    </row>
    <row r="62" spans="1:11" ht="13.5" customHeight="1" x14ac:dyDescent="0.25">
      <c r="A62" s="91"/>
      <c r="B62" s="91"/>
      <c r="C62" s="174" t="s">
        <v>469</v>
      </c>
      <c r="D62" s="102"/>
      <c r="E62" s="102"/>
      <c r="F62" s="277"/>
      <c r="G62" s="467">
        <v>5000</v>
      </c>
      <c r="H62" s="468"/>
      <c r="I62" s="469"/>
    </row>
    <row r="64" spans="1:11" s="46" customFormat="1" ht="38.1" customHeight="1" x14ac:dyDescent="0.2">
      <c r="C64" s="16"/>
      <c r="D64" s="250"/>
      <c r="E64" s="96" t="s">
        <v>401</v>
      </c>
      <c r="F64" s="95"/>
    </row>
    <row r="65" spans="1:9" s="46" customFormat="1" ht="12.95" customHeight="1" x14ac:dyDescent="0.2">
      <c r="A65" s="383" t="s">
        <v>419</v>
      </c>
      <c r="B65" s="383"/>
      <c r="C65" s="249" t="s">
        <v>28</v>
      </c>
      <c r="D65" s="250"/>
      <c r="E65" s="358" t="s">
        <v>29</v>
      </c>
      <c r="F65" s="358"/>
    </row>
    <row r="66" spans="1:9" s="46" customFormat="1" ht="12.95" customHeight="1" x14ac:dyDescent="0.2">
      <c r="A66" s="383"/>
      <c r="B66" s="383"/>
      <c r="C66" s="251"/>
      <c r="D66" s="250"/>
      <c r="E66" s="359"/>
      <c r="F66" s="359"/>
    </row>
    <row r="67" spans="1:9" s="46" customFormat="1" ht="12.95" customHeight="1" x14ac:dyDescent="0.2">
      <c r="A67" s="383"/>
      <c r="B67" s="383"/>
      <c r="C67" s="246"/>
      <c r="D67" s="246"/>
      <c r="E67" s="356"/>
      <c r="F67" s="356"/>
    </row>
    <row r="68" spans="1:9" s="46" customFormat="1" ht="12.95" customHeight="1" x14ac:dyDescent="0.2">
      <c r="A68" s="356"/>
      <c r="B68" s="356"/>
      <c r="C68" s="16"/>
      <c r="D68" s="250"/>
      <c r="E68" s="384" t="s">
        <v>402</v>
      </c>
      <c r="F68" s="384"/>
      <c r="G68" s="384"/>
      <c r="H68" s="384"/>
    </row>
    <row r="69" spans="1:9" s="46" customFormat="1" ht="12.95" customHeight="1" x14ac:dyDescent="0.2">
      <c r="A69" s="383" t="s">
        <v>418</v>
      </c>
      <c r="B69" s="383"/>
      <c r="C69" s="249" t="s">
        <v>28</v>
      </c>
      <c r="D69" s="250"/>
      <c r="E69" s="358" t="s">
        <v>29</v>
      </c>
      <c r="F69" s="358"/>
    </row>
    <row r="70" spans="1:9" s="46" customFormat="1" ht="12.95" customHeight="1" x14ac:dyDescent="0.2">
      <c r="A70" s="383"/>
      <c r="B70" s="383"/>
      <c r="C70" s="251"/>
      <c r="D70" s="250"/>
      <c r="E70" s="359"/>
      <c r="F70" s="359"/>
    </row>
    <row r="71" spans="1:9" ht="11.45" customHeight="1" x14ac:dyDescent="0.2">
      <c r="A71" s="383"/>
      <c r="B71" s="383"/>
      <c r="I71" s="91"/>
    </row>
    <row r="72" spans="1:9" ht="12.75" x14ac:dyDescent="0.2">
      <c r="I72" s="91"/>
    </row>
    <row r="73" spans="1:9" ht="12.75" x14ac:dyDescent="0.2"/>
  </sheetData>
  <mergeCells count="169">
    <mergeCell ref="A69:B69"/>
    <mergeCell ref="E69:F69"/>
    <mergeCell ref="A70:B70"/>
    <mergeCell ref="E70:F70"/>
    <mergeCell ref="A71:B71"/>
    <mergeCell ref="A66:B66"/>
    <mergeCell ref="E66:F66"/>
    <mergeCell ref="A67:B67"/>
    <mergeCell ref="E67:F67"/>
    <mergeCell ref="A68:B68"/>
    <mergeCell ref="E68:H68"/>
    <mergeCell ref="A60:B60"/>
    <mergeCell ref="E60:F60"/>
    <mergeCell ref="G60:I60"/>
    <mergeCell ref="G62:I62"/>
    <mergeCell ref="A65:B65"/>
    <mergeCell ref="E65:F65"/>
    <mergeCell ref="A61:B61"/>
    <mergeCell ref="E61:F61"/>
    <mergeCell ref="G61:I61"/>
    <mergeCell ref="A59:B59"/>
    <mergeCell ref="E59:F59"/>
    <mergeCell ref="G59:I59"/>
    <mergeCell ref="A56:B56"/>
    <mergeCell ref="E56:F56"/>
    <mergeCell ref="G56:I56"/>
    <mergeCell ref="A57:B57"/>
    <mergeCell ref="E57:F57"/>
    <mergeCell ref="G57:I57"/>
    <mergeCell ref="A55:B55"/>
    <mergeCell ref="E55:F55"/>
    <mergeCell ref="G55:I55"/>
    <mergeCell ref="A54:B54"/>
    <mergeCell ref="E54:F54"/>
    <mergeCell ref="G54:I54"/>
    <mergeCell ref="A58:B58"/>
    <mergeCell ref="E58:F58"/>
    <mergeCell ref="G58:I58"/>
    <mergeCell ref="E49:F49"/>
    <mergeCell ref="G49:I49"/>
    <mergeCell ref="A50:B50"/>
    <mergeCell ref="E50:F50"/>
    <mergeCell ref="G50:I50"/>
    <mergeCell ref="A52:B52"/>
    <mergeCell ref="E52:F52"/>
    <mergeCell ref="G52:I52"/>
    <mergeCell ref="A53:B53"/>
    <mergeCell ref="E53:F53"/>
    <mergeCell ref="G53:I53"/>
    <mergeCell ref="A51:B51"/>
    <mergeCell ref="E51:F51"/>
    <mergeCell ref="G51:I51"/>
    <mergeCell ref="A42:B42"/>
    <mergeCell ref="E42:F42"/>
    <mergeCell ref="G42:I42"/>
    <mergeCell ref="A41:B41"/>
    <mergeCell ref="E41:F41"/>
    <mergeCell ref="G41:I41"/>
    <mergeCell ref="A48:B48"/>
    <mergeCell ref="E48:F48"/>
    <mergeCell ref="G48:I48"/>
    <mergeCell ref="G43:I43"/>
    <mergeCell ref="E43:F43"/>
    <mergeCell ref="A43:B43"/>
    <mergeCell ref="E44:F44"/>
    <mergeCell ref="E45:F45"/>
    <mergeCell ref="E46:F46"/>
    <mergeCell ref="E47:F47"/>
    <mergeCell ref="A40:B40"/>
    <mergeCell ref="E40:F40"/>
    <mergeCell ref="G40:I40"/>
    <mergeCell ref="A37:B37"/>
    <mergeCell ref="E37:F37"/>
    <mergeCell ref="G37:I37"/>
    <mergeCell ref="A38:B38"/>
    <mergeCell ref="E38:F38"/>
    <mergeCell ref="G38:I38"/>
    <mergeCell ref="A35:B35"/>
    <mergeCell ref="E35:F35"/>
    <mergeCell ref="G35:I35"/>
    <mergeCell ref="A36:B36"/>
    <mergeCell ref="E36:F36"/>
    <mergeCell ref="G36:I36"/>
    <mergeCell ref="A39:B39"/>
    <mergeCell ref="E39:F39"/>
    <mergeCell ref="G39:I39"/>
    <mergeCell ref="A32:B32"/>
    <mergeCell ref="E32:F32"/>
    <mergeCell ref="G32:I32"/>
    <mergeCell ref="A33:B33"/>
    <mergeCell ref="E33:F33"/>
    <mergeCell ref="G33:I33"/>
    <mergeCell ref="A34:B34"/>
    <mergeCell ref="E34:F34"/>
    <mergeCell ref="G34:I34"/>
    <mergeCell ref="A30:B30"/>
    <mergeCell ref="E30:F30"/>
    <mergeCell ref="G30:I30"/>
    <mergeCell ref="A31:B31"/>
    <mergeCell ref="E31:F31"/>
    <mergeCell ref="G31:I31"/>
    <mergeCell ref="A28:B28"/>
    <mergeCell ref="E28:F28"/>
    <mergeCell ref="G28:I28"/>
    <mergeCell ref="A29:B29"/>
    <mergeCell ref="E29:F29"/>
    <mergeCell ref="G29:I29"/>
    <mergeCell ref="A26:B26"/>
    <mergeCell ref="E26:F26"/>
    <mergeCell ref="G26:I26"/>
    <mergeCell ref="A27:B27"/>
    <mergeCell ref="E27:F27"/>
    <mergeCell ref="G27:I27"/>
    <mergeCell ref="A24:B24"/>
    <mergeCell ref="E24:F24"/>
    <mergeCell ref="G24:I24"/>
    <mergeCell ref="A25:B25"/>
    <mergeCell ref="E25:F25"/>
    <mergeCell ref="G25:I25"/>
    <mergeCell ref="A23:B23"/>
    <mergeCell ref="E23:F23"/>
    <mergeCell ref="G23:I23"/>
    <mergeCell ref="A20:B20"/>
    <mergeCell ref="E20:F20"/>
    <mergeCell ref="G20:I20"/>
    <mergeCell ref="A21:B21"/>
    <mergeCell ref="E21:F21"/>
    <mergeCell ref="G21:I21"/>
    <mergeCell ref="A19:B19"/>
    <mergeCell ref="E19:F19"/>
    <mergeCell ref="G19:I19"/>
    <mergeCell ref="A18:B18"/>
    <mergeCell ref="E18:F18"/>
    <mergeCell ref="G18:I18"/>
    <mergeCell ref="A22:B22"/>
    <mergeCell ref="E22:F22"/>
    <mergeCell ref="G22:I22"/>
    <mergeCell ref="B15:G15"/>
    <mergeCell ref="H15:I15"/>
    <mergeCell ref="A17:B17"/>
    <mergeCell ref="E17:F17"/>
    <mergeCell ref="G17:I17"/>
    <mergeCell ref="B11:G11"/>
    <mergeCell ref="H11:I11"/>
    <mergeCell ref="B12:G12"/>
    <mergeCell ref="H12:I12"/>
    <mergeCell ref="B13:G13"/>
    <mergeCell ref="H13:I13"/>
    <mergeCell ref="B14:G14"/>
    <mergeCell ref="H14:I14"/>
    <mergeCell ref="B1:G1"/>
    <mergeCell ref="H1:I1"/>
    <mergeCell ref="B2:G2"/>
    <mergeCell ref="H2:I2"/>
    <mergeCell ref="B3:G3"/>
    <mergeCell ref="B4:G4"/>
    <mergeCell ref="H4:I4"/>
    <mergeCell ref="B8:G8"/>
    <mergeCell ref="H8:I8"/>
    <mergeCell ref="B9:G9"/>
    <mergeCell ref="H9:I9"/>
    <mergeCell ref="B10:G10"/>
    <mergeCell ref="H10:I10"/>
    <mergeCell ref="B5:G5"/>
    <mergeCell ref="H5:I5"/>
    <mergeCell ref="B6:G6"/>
    <mergeCell ref="H6:I6"/>
    <mergeCell ref="B7:G7"/>
    <mergeCell ref="H7:I7"/>
  </mergeCells>
  <hyperlinks>
    <hyperlink ref="A27" r:id="rId1" display="https://kanc.kz/ru/cat.php?ids=1002986&amp;id=28863489" xr:uid="{00000000-0004-0000-0C00-000000000000}"/>
    <hyperlink ref="A28" r:id="rId2" display="https://donplus.kz/p54749593-nozh-kantselyarskij-officespace.html" xr:uid="{00000000-0004-0000-0C00-000001000000}"/>
  </hyperlinks>
  <pageMargins left="0.70866141732283472" right="0.70866141732283472" top="0.74803149606299213" bottom="0.74803149606299213" header="0.31496062992125984" footer="0.31496062992125984"/>
  <pageSetup paperSize="9"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FC3F-9EFD-4C81-8DC4-E5E8373B0918}">
  <dimension ref="A1"/>
  <sheetViews>
    <sheetView workbookViewId="0"/>
  </sheetViews>
  <sheetFormatPr defaultRowHeight="11.2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17">
    <tabColor rgb="FF00B0F0"/>
    <outlinePr summaryBelow="0" summaryRight="0"/>
    <pageSetUpPr autoPageBreaks="0" fitToPage="1"/>
  </sheetPr>
  <dimension ref="A1:K29"/>
  <sheetViews>
    <sheetView topLeftCell="A10" workbookViewId="0">
      <selection activeCell="E20" sqref="E20:H20"/>
    </sheetView>
  </sheetViews>
  <sheetFormatPr defaultColWidth="10.5" defaultRowHeight="11.45" customHeight="1" x14ac:dyDescent="0.2"/>
  <cols>
    <col min="1" max="1" width="17.5" style="1" customWidth="1"/>
    <col min="2" max="2" width="24.33203125" style="1" customWidth="1"/>
    <col min="3" max="4" width="17.5" style="1" customWidth="1"/>
    <col min="5" max="8" width="10.5" style="1" customWidth="1"/>
  </cols>
  <sheetData>
    <row r="1" spans="1:8" s="1" customFormat="1" ht="12.95" customHeight="1" x14ac:dyDescent="0.2">
      <c r="A1" s="400"/>
      <c r="B1" s="400"/>
      <c r="C1" s="400"/>
      <c r="D1" s="400"/>
      <c r="E1" s="400"/>
      <c r="F1" s="400"/>
      <c r="G1" s="401">
        <v>45</v>
      </c>
      <c r="H1" s="401"/>
    </row>
    <row r="2" spans="1:8" s="1" customFormat="1" ht="50.25" customHeight="1" x14ac:dyDescent="0.2">
      <c r="A2" s="400"/>
      <c r="B2" s="400"/>
      <c r="C2" s="400"/>
      <c r="D2" s="400"/>
      <c r="E2" s="400"/>
      <c r="F2" s="400"/>
      <c r="G2" s="390" t="s">
        <v>0</v>
      </c>
      <c r="H2" s="390"/>
    </row>
    <row r="3" spans="1:8" s="1" customFormat="1" ht="12.95" customHeight="1" x14ac:dyDescent="0.2">
      <c r="A3" s="400"/>
      <c r="B3" s="400"/>
      <c r="C3" s="400"/>
      <c r="D3" s="400"/>
      <c r="E3" s="400"/>
      <c r="F3" s="400"/>
      <c r="H3" s="4" t="s">
        <v>302</v>
      </c>
    </row>
    <row r="4" spans="1:8" s="1" customFormat="1" ht="12.95" customHeight="1" x14ac:dyDescent="0.2">
      <c r="A4" s="400"/>
      <c r="B4" s="400"/>
      <c r="C4" s="400"/>
      <c r="D4" s="400"/>
      <c r="E4" s="400"/>
      <c r="F4" s="400"/>
      <c r="G4" s="400"/>
      <c r="H4" s="400"/>
    </row>
    <row r="5" spans="1:8" s="1" customFormat="1" ht="38.1" customHeight="1" x14ac:dyDescent="0.2">
      <c r="A5" s="400"/>
      <c r="B5" s="400"/>
      <c r="C5" s="402" t="s">
        <v>303</v>
      </c>
      <c r="D5" s="402"/>
      <c r="E5" s="402"/>
      <c r="F5" s="402"/>
      <c r="G5" s="400"/>
      <c r="H5" s="400"/>
    </row>
    <row r="6" spans="1:8" s="1" customFormat="1" ht="12.95" customHeight="1" x14ac:dyDescent="0.2">
      <c r="A6" s="400"/>
      <c r="B6" s="400"/>
      <c r="C6" s="400"/>
      <c r="D6" s="400"/>
      <c r="E6" s="400"/>
      <c r="F6" s="400"/>
      <c r="G6" s="400"/>
      <c r="H6" s="400"/>
    </row>
    <row r="7" spans="1:8" s="1" customFormat="1" ht="12.95" customHeight="1" x14ac:dyDescent="0.2">
      <c r="A7" s="400"/>
      <c r="B7" s="400"/>
      <c r="C7" s="400"/>
      <c r="D7" s="400"/>
      <c r="E7" s="400"/>
      <c r="F7" s="400"/>
      <c r="G7" s="403" t="s">
        <v>1</v>
      </c>
      <c r="H7" s="403"/>
    </row>
    <row r="8" spans="1:8" s="1" customFormat="1" ht="12.95" customHeight="1" x14ac:dyDescent="0.2">
      <c r="A8" s="470" t="s">
        <v>2</v>
      </c>
      <c r="B8" s="470"/>
      <c r="C8" s="400"/>
      <c r="D8" s="400"/>
      <c r="E8" s="400"/>
      <c r="F8" s="400"/>
      <c r="G8" s="362">
        <v>2025</v>
      </c>
      <c r="H8" s="362"/>
    </row>
    <row r="9" spans="1:8" s="1" customFormat="1" ht="12.95" customHeight="1" x14ac:dyDescent="0.2">
      <c r="A9" s="8" t="s">
        <v>429</v>
      </c>
      <c r="C9" s="400"/>
      <c r="D9" s="400"/>
      <c r="E9" s="400"/>
      <c r="F9" s="400"/>
      <c r="G9" s="362" t="s">
        <v>488</v>
      </c>
      <c r="H9" s="362"/>
    </row>
    <row r="10" spans="1:8" s="1" customFormat="1" ht="12.95" customHeight="1" x14ac:dyDescent="0.2">
      <c r="A10" s="470" t="s">
        <v>3</v>
      </c>
      <c r="B10" s="470"/>
      <c r="C10" s="404" t="s">
        <v>4</v>
      </c>
      <c r="D10" s="404"/>
      <c r="E10" s="404"/>
      <c r="F10" s="404"/>
      <c r="G10" s="362" t="s">
        <v>5</v>
      </c>
      <c r="H10" s="362"/>
    </row>
    <row r="11" spans="1:8" s="1" customFormat="1" ht="43.5" customHeight="1" x14ac:dyDescent="0.2">
      <c r="A11" s="470" t="s">
        <v>6</v>
      </c>
      <c r="B11" s="470"/>
      <c r="C11" s="404" t="s">
        <v>431</v>
      </c>
      <c r="D11" s="404"/>
      <c r="E11" s="404"/>
      <c r="F11" s="404"/>
      <c r="G11" s="362" t="s">
        <v>7</v>
      </c>
      <c r="H11" s="362"/>
    </row>
    <row r="12" spans="1:8" s="1" customFormat="1" ht="36.75" customHeight="1" x14ac:dyDescent="0.2">
      <c r="A12" s="470" t="s">
        <v>8</v>
      </c>
      <c r="B12" s="470"/>
      <c r="C12" s="404" t="s">
        <v>430</v>
      </c>
      <c r="D12" s="404"/>
      <c r="E12" s="404"/>
      <c r="F12" s="404"/>
      <c r="G12" s="362" t="s">
        <v>9</v>
      </c>
      <c r="H12" s="362"/>
    </row>
    <row r="13" spans="1:8" s="1" customFormat="1" ht="26.1" customHeight="1" x14ac:dyDescent="0.2">
      <c r="A13" s="470" t="s">
        <v>10</v>
      </c>
      <c r="B13" s="470"/>
      <c r="C13" s="404" t="s">
        <v>11</v>
      </c>
      <c r="D13" s="404"/>
      <c r="E13" s="404"/>
      <c r="F13" s="404"/>
      <c r="G13" s="405" t="s">
        <v>415</v>
      </c>
      <c r="H13" s="362"/>
    </row>
    <row r="14" spans="1:8" s="1" customFormat="1" ht="12.95" customHeight="1" x14ac:dyDescent="0.2">
      <c r="A14" s="470" t="s">
        <v>13</v>
      </c>
      <c r="B14" s="470"/>
      <c r="C14" s="404" t="s">
        <v>304</v>
      </c>
      <c r="D14" s="404"/>
      <c r="E14" s="404"/>
      <c r="F14" s="404"/>
      <c r="G14" s="362" t="s">
        <v>305</v>
      </c>
      <c r="H14" s="362"/>
    </row>
    <row r="15" spans="1:8" s="1" customFormat="1" ht="12.95" customHeight="1" x14ac:dyDescent="0.2">
      <c r="A15" s="400"/>
      <c r="B15" s="400"/>
      <c r="C15" s="400"/>
      <c r="D15" s="400"/>
      <c r="E15" s="400"/>
      <c r="F15" s="400"/>
      <c r="G15" s="400"/>
      <c r="H15" s="400"/>
    </row>
    <row r="16" spans="1:8" s="1" customFormat="1" ht="75.95" customHeight="1" x14ac:dyDescent="0.2">
      <c r="A16" s="7" t="s">
        <v>306</v>
      </c>
      <c r="B16" s="7" t="s">
        <v>307</v>
      </c>
      <c r="C16" s="7" t="s">
        <v>308</v>
      </c>
      <c r="D16" s="7" t="s">
        <v>309</v>
      </c>
      <c r="E16" s="362" t="s">
        <v>310</v>
      </c>
      <c r="F16" s="362"/>
      <c r="G16" s="362"/>
      <c r="H16" s="362"/>
    </row>
    <row r="17" spans="1:11" s="1" customFormat="1" ht="12.95" customHeight="1" x14ac:dyDescent="0.2">
      <c r="A17" s="7" t="s">
        <v>14</v>
      </c>
      <c r="B17" s="7" t="s">
        <v>15</v>
      </c>
      <c r="C17" s="7" t="s">
        <v>16</v>
      </c>
      <c r="D17" s="7" t="s">
        <v>17</v>
      </c>
      <c r="E17" s="362" t="s">
        <v>18</v>
      </c>
      <c r="F17" s="362"/>
      <c r="G17" s="362"/>
      <c r="H17" s="362"/>
    </row>
    <row r="18" spans="1:11" s="1" customFormat="1" ht="12.95" customHeight="1" x14ac:dyDescent="0.2">
      <c r="A18" s="7" t="s">
        <v>311</v>
      </c>
      <c r="B18" s="7" t="s">
        <v>26</v>
      </c>
      <c r="C18" s="7" t="s">
        <v>26</v>
      </c>
      <c r="D18" s="7" t="s">
        <v>312</v>
      </c>
      <c r="E18" s="362" t="s">
        <v>101</v>
      </c>
      <c r="F18" s="362"/>
      <c r="G18" s="362"/>
      <c r="H18" s="362"/>
    </row>
    <row r="19" spans="1:11" s="1" customFormat="1" ht="12.95" customHeight="1" x14ac:dyDescent="0.2">
      <c r="A19" s="57">
        <v>2.8571430000000002</v>
      </c>
      <c r="B19" s="25">
        <v>34544.83</v>
      </c>
      <c r="C19" s="13">
        <f>SUM(A19*B19)</f>
        <v>98699.51922069001</v>
      </c>
      <c r="D19" s="23">
        <v>7</v>
      </c>
      <c r="E19" s="471">
        <f>SUM(C19*D19)/1000</f>
        <v>690.89663454483002</v>
      </c>
      <c r="F19" s="471"/>
      <c r="G19" s="471"/>
      <c r="H19" s="471"/>
    </row>
    <row r="20" spans="1:11" s="1" customFormat="1" ht="12.95" customHeight="1" x14ac:dyDescent="0.2">
      <c r="A20" s="161" t="s">
        <v>106</v>
      </c>
      <c r="B20" s="25"/>
      <c r="C20" s="13"/>
      <c r="D20" s="23">
        <v>7</v>
      </c>
      <c r="E20" s="472">
        <f>SUM(E19)</f>
        <v>690.89663454483002</v>
      </c>
      <c r="F20" s="472"/>
      <c r="G20" s="472"/>
      <c r="H20" s="472"/>
    </row>
    <row r="21" spans="1:11" s="1" customFormat="1" ht="12.95" customHeight="1" x14ac:dyDescent="0.2">
      <c r="A21" s="389"/>
      <c r="B21" s="389"/>
      <c r="C21" s="15"/>
      <c r="D21" s="15"/>
      <c r="E21" s="389"/>
      <c r="F21" s="389"/>
      <c r="G21" s="389"/>
    </row>
    <row r="22" spans="1:11" s="1" customFormat="1" ht="12.95" customHeight="1" x14ac:dyDescent="0.2">
      <c r="A22" s="76"/>
      <c r="B22" s="76"/>
      <c r="C22" s="76"/>
      <c r="D22" s="76"/>
      <c r="E22" s="76"/>
      <c r="F22" s="76"/>
      <c r="G22" s="76"/>
    </row>
    <row r="23" spans="1:11" s="1" customFormat="1" ht="38.1" customHeight="1" x14ac:dyDescent="0.2">
      <c r="A23" s="385" t="s">
        <v>419</v>
      </c>
      <c r="B23" s="385"/>
      <c r="C23" s="16"/>
      <c r="D23" s="17"/>
      <c r="E23" s="96" t="s">
        <v>401</v>
      </c>
      <c r="F23" s="95"/>
      <c r="J23" s="46"/>
      <c r="K23" s="46"/>
    </row>
    <row r="24" spans="1:11" s="1" customFormat="1" ht="12.95" customHeight="1" x14ac:dyDescent="0.2">
      <c r="A24" s="386"/>
      <c r="B24" s="386"/>
      <c r="C24" s="18" t="s">
        <v>28</v>
      </c>
      <c r="D24" s="17"/>
      <c r="E24" s="387" t="s">
        <v>29</v>
      </c>
      <c r="F24" s="387"/>
    </row>
    <row r="25" spans="1:11" s="1" customFormat="1" ht="12.95" customHeight="1" x14ac:dyDescent="0.2">
      <c r="A25" s="383"/>
      <c r="B25" s="383"/>
      <c r="C25" s="77"/>
      <c r="D25" s="17"/>
      <c r="E25" s="388"/>
      <c r="F25" s="388"/>
    </row>
    <row r="26" spans="1:11" s="1" customFormat="1" ht="12.95" customHeight="1" x14ac:dyDescent="0.2">
      <c r="A26" s="389"/>
      <c r="B26" s="389"/>
      <c r="C26" s="76"/>
      <c r="D26" s="76"/>
      <c r="E26" s="389"/>
      <c r="F26" s="389"/>
    </row>
    <row r="27" spans="1:11" s="1" customFormat="1" ht="12.95" customHeight="1" x14ac:dyDescent="0.2">
      <c r="A27" s="385" t="s">
        <v>418</v>
      </c>
      <c r="B27" s="385"/>
      <c r="C27" s="16"/>
      <c r="D27" s="17"/>
      <c r="E27" s="384" t="s">
        <v>402</v>
      </c>
      <c r="F27" s="384"/>
      <c r="G27" s="384"/>
      <c r="H27" s="384"/>
    </row>
    <row r="28" spans="1:11" s="1" customFormat="1" ht="12.95" customHeight="1" x14ac:dyDescent="0.2">
      <c r="A28" s="386"/>
      <c r="B28" s="386"/>
      <c r="C28" s="18" t="s">
        <v>28</v>
      </c>
      <c r="D28" s="17"/>
      <c r="E28" s="387" t="s">
        <v>29</v>
      </c>
      <c r="F28" s="387"/>
    </row>
    <row r="29" spans="1:11" s="1" customFormat="1" ht="12.95" customHeight="1" x14ac:dyDescent="0.2">
      <c r="A29" s="383"/>
      <c r="B29" s="383"/>
      <c r="C29" s="44"/>
      <c r="D29" s="17"/>
      <c r="E29" s="388"/>
      <c r="F29" s="388"/>
    </row>
  </sheetData>
  <mergeCells count="63">
    <mergeCell ref="A29:B29"/>
    <mergeCell ref="A26:B26"/>
    <mergeCell ref="A27:B27"/>
    <mergeCell ref="A28:B28"/>
    <mergeCell ref="E26:F26"/>
    <mergeCell ref="E28:F28"/>
    <mergeCell ref="E29:F29"/>
    <mergeCell ref="E27:H27"/>
    <mergeCell ref="A23:B23"/>
    <mergeCell ref="A24:B24"/>
    <mergeCell ref="A25:B25"/>
    <mergeCell ref="E24:F24"/>
    <mergeCell ref="E25:F25"/>
    <mergeCell ref="E18:H18"/>
    <mergeCell ref="E19:H19"/>
    <mergeCell ref="E20:H20"/>
    <mergeCell ref="A21:B21"/>
    <mergeCell ref="E21:G21"/>
    <mergeCell ref="A15:B15"/>
    <mergeCell ref="C15:F15"/>
    <mergeCell ref="G15:H15"/>
    <mergeCell ref="E16:H16"/>
    <mergeCell ref="E17:H17"/>
    <mergeCell ref="A13:B13"/>
    <mergeCell ref="C13:F13"/>
    <mergeCell ref="G13:H13"/>
    <mergeCell ref="A14:B14"/>
    <mergeCell ref="C14:F14"/>
    <mergeCell ref="G14:H14"/>
    <mergeCell ref="A11:B11"/>
    <mergeCell ref="C11:F11"/>
    <mergeCell ref="G11:H11"/>
    <mergeCell ref="A12:B12"/>
    <mergeCell ref="C12:F12"/>
    <mergeCell ref="G12:H12"/>
    <mergeCell ref="C9:F9"/>
    <mergeCell ref="G9:H9"/>
    <mergeCell ref="A10:B10"/>
    <mergeCell ref="C10:F10"/>
    <mergeCell ref="G10:H10"/>
    <mergeCell ref="A7:B7"/>
    <mergeCell ref="C7:F7"/>
    <mergeCell ref="G7:H7"/>
    <mergeCell ref="A8:B8"/>
    <mergeCell ref="C8:F8"/>
    <mergeCell ref="G8:H8"/>
    <mergeCell ref="A5:B5"/>
    <mergeCell ref="C5:F5"/>
    <mergeCell ref="G5:H5"/>
    <mergeCell ref="A6:B6"/>
    <mergeCell ref="C6:F6"/>
    <mergeCell ref="G6:H6"/>
    <mergeCell ref="A3:B3"/>
    <mergeCell ref="C3:F3"/>
    <mergeCell ref="A4:B4"/>
    <mergeCell ref="C4:F4"/>
    <mergeCell ref="G4:H4"/>
    <mergeCell ref="A1:B1"/>
    <mergeCell ref="C1:F1"/>
    <mergeCell ref="G1:H1"/>
    <mergeCell ref="A2:B2"/>
    <mergeCell ref="C2:F2"/>
    <mergeCell ref="G2:H2"/>
  </mergeCells>
  <pageMargins left="0.59055118110236227" right="0.39370078740157483" top="0.39370078740157483" bottom="0.39370078740157483" header="0" footer="0"/>
  <pageSetup fitToHeight="0" pageOrder="overThenDown"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8">
    <tabColor rgb="FF00B0F0"/>
    <outlinePr summaryBelow="0" summaryRight="0"/>
    <pageSetUpPr autoPageBreaks="0" fitToPage="1"/>
  </sheetPr>
  <dimension ref="A1:K31"/>
  <sheetViews>
    <sheetView topLeftCell="A16" workbookViewId="0">
      <selection activeCell="C19" sqref="C19"/>
    </sheetView>
  </sheetViews>
  <sheetFormatPr defaultColWidth="10.5" defaultRowHeight="11.45" customHeight="1" x14ac:dyDescent="0.2"/>
  <cols>
    <col min="1" max="1" width="35" style="1" customWidth="1"/>
    <col min="2" max="6" width="17.5" style="1" customWidth="1"/>
  </cols>
  <sheetData>
    <row r="1" spans="1:6" s="1" customFormat="1" ht="12.95" customHeight="1" x14ac:dyDescent="0.2">
      <c r="A1" s="2"/>
      <c r="B1" s="400"/>
      <c r="C1" s="400"/>
      <c r="D1" s="400"/>
      <c r="E1" s="400"/>
      <c r="F1" s="3">
        <v>42</v>
      </c>
    </row>
    <row r="2" spans="1:6" s="1" customFormat="1" ht="52.5" customHeight="1" x14ac:dyDescent="0.2">
      <c r="A2" s="2"/>
      <c r="B2" s="400"/>
      <c r="C2" s="400"/>
      <c r="D2" s="400"/>
      <c r="E2" s="400"/>
      <c r="F2" s="77" t="s">
        <v>0</v>
      </c>
    </row>
    <row r="3" spans="1:6" s="1" customFormat="1" ht="12.95" customHeight="1" x14ac:dyDescent="0.2">
      <c r="A3" s="2"/>
      <c r="B3" s="400"/>
      <c r="C3" s="400"/>
      <c r="D3" s="400"/>
      <c r="E3" s="400"/>
      <c r="F3" s="4" t="s">
        <v>313</v>
      </c>
    </row>
    <row r="4" spans="1:6" s="1" customFormat="1" ht="12.95" customHeight="1" x14ac:dyDescent="0.2">
      <c r="A4" s="2"/>
      <c r="B4" s="400"/>
      <c r="C4" s="400"/>
      <c r="D4" s="400"/>
      <c r="E4" s="400"/>
      <c r="F4" s="2"/>
    </row>
    <row r="5" spans="1:6" s="1" customFormat="1" ht="26.1" customHeight="1" x14ac:dyDescent="0.2">
      <c r="A5" s="2"/>
      <c r="B5" s="402" t="s">
        <v>314</v>
      </c>
      <c r="C5" s="402"/>
      <c r="D5" s="402"/>
      <c r="E5" s="402"/>
      <c r="F5" s="2"/>
    </row>
    <row r="6" spans="1:6" s="1" customFormat="1" ht="12.95" customHeight="1" x14ac:dyDescent="0.2">
      <c r="A6" s="2"/>
      <c r="B6" s="400"/>
      <c r="C6" s="400"/>
      <c r="D6" s="400"/>
      <c r="E6" s="400"/>
      <c r="F6" s="2"/>
    </row>
    <row r="7" spans="1:6" s="1" customFormat="1" ht="12.95" customHeight="1" x14ac:dyDescent="0.2">
      <c r="A7" s="2"/>
      <c r="B7" s="400"/>
      <c r="C7" s="400"/>
      <c r="D7" s="400"/>
      <c r="E7" s="400"/>
      <c r="F7" s="5" t="s">
        <v>1</v>
      </c>
    </row>
    <row r="8" spans="1:6" s="1" customFormat="1" ht="12.95" customHeight="1" x14ac:dyDescent="0.2">
      <c r="A8" s="6" t="s">
        <v>2</v>
      </c>
      <c r="B8" s="400"/>
      <c r="C8" s="400"/>
      <c r="D8" s="400"/>
      <c r="E8" s="400"/>
      <c r="F8" s="7">
        <v>2025</v>
      </c>
    </row>
    <row r="9" spans="1:6" s="1" customFormat="1" ht="12.95" customHeight="1" x14ac:dyDescent="0.2">
      <c r="A9" s="8" t="s">
        <v>429</v>
      </c>
      <c r="B9" s="400"/>
      <c r="C9" s="400"/>
      <c r="D9" s="400"/>
      <c r="E9" s="400"/>
      <c r="F9" s="306" t="s">
        <v>488</v>
      </c>
    </row>
    <row r="10" spans="1:6" s="1" customFormat="1" ht="12.95" customHeight="1" x14ac:dyDescent="0.2">
      <c r="A10" s="6" t="s">
        <v>3</v>
      </c>
      <c r="B10" s="404" t="s">
        <v>4</v>
      </c>
      <c r="C10" s="404"/>
      <c r="D10" s="404"/>
      <c r="E10" s="404"/>
      <c r="F10" s="7" t="s">
        <v>5</v>
      </c>
    </row>
    <row r="11" spans="1:6" s="1" customFormat="1" ht="26.25" customHeight="1" x14ac:dyDescent="0.2">
      <c r="A11" s="6" t="s">
        <v>6</v>
      </c>
      <c r="B11" s="404" t="s">
        <v>431</v>
      </c>
      <c r="C11" s="404"/>
      <c r="D11" s="404"/>
      <c r="E11" s="404"/>
      <c r="F11" s="7" t="s">
        <v>7</v>
      </c>
    </row>
    <row r="12" spans="1:6" s="1" customFormat="1" ht="30.75" customHeight="1" x14ac:dyDescent="0.2">
      <c r="A12" s="6" t="s">
        <v>8</v>
      </c>
      <c r="B12" s="404" t="s">
        <v>430</v>
      </c>
      <c r="C12" s="404"/>
      <c r="D12" s="404"/>
      <c r="E12" s="404"/>
      <c r="F12" s="7" t="s">
        <v>9</v>
      </c>
    </row>
    <row r="13" spans="1:6" s="1" customFormat="1" ht="26.1" customHeight="1" x14ac:dyDescent="0.2">
      <c r="A13" s="6" t="s">
        <v>10</v>
      </c>
      <c r="B13" s="404" t="s">
        <v>11</v>
      </c>
      <c r="C13" s="404"/>
      <c r="D13" s="404"/>
      <c r="E13" s="404"/>
      <c r="F13" s="78" t="s">
        <v>415</v>
      </c>
    </row>
    <row r="14" spans="1:6" s="1" customFormat="1" ht="12.95" customHeight="1" x14ac:dyDescent="0.2">
      <c r="A14" s="6" t="s">
        <v>13</v>
      </c>
      <c r="B14" s="404" t="s">
        <v>304</v>
      </c>
      <c r="C14" s="404"/>
      <c r="D14" s="404"/>
      <c r="E14" s="404"/>
      <c r="F14" s="7" t="s">
        <v>305</v>
      </c>
    </row>
    <row r="15" spans="1:6" s="1" customFormat="1" ht="12.95" customHeight="1" x14ac:dyDescent="0.2">
      <c r="A15" s="9"/>
      <c r="B15" s="400"/>
      <c r="C15" s="400"/>
      <c r="D15" s="400"/>
      <c r="E15" s="400"/>
      <c r="F15" s="9"/>
    </row>
    <row r="16" spans="1:6" s="1" customFormat="1" ht="38.1" customHeight="1" x14ac:dyDescent="0.2">
      <c r="A16" s="7" t="s">
        <v>300</v>
      </c>
      <c r="B16" s="7" t="s">
        <v>315</v>
      </c>
      <c r="C16" s="7"/>
      <c r="D16" s="7" t="s">
        <v>316</v>
      </c>
      <c r="E16" s="7" t="s">
        <v>317</v>
      </c>
      <c r="F16" s="7" t="s">
        <v>318</v>
      </c>
    </row>
    <row r="17" spans="1:11" s="1" customFormat="1" ht="12.95" customHeight="1" x14ac:dyDescent="0.2">
      <c r="A17" s="7" t="s">
        <v>14</v>
      </c>
      <c r="B17" s="7" t="s">
        <v>15</v>
      </c>
      <c r="C17" s="7" t="s">
        <v>16</v>
      </c>
      <c r="D17" s="7" t="s">
        <v>17</v>
      </c>
      <c r="E17" s="7" t="s">
        <v>18</v>
      </c>
      <c r="F17" s="7" t="s">
        <v>19</v>
      </c>
    </row>
    <row r="18" spans="1:11" s="1" customFormat="1" ht="12.95" customHeight="1" x14ac:dyDescent="0.2">
      <c r="A18" s="10" t="s">
        <v>23</v>
      </c>
      <c r="B18" s="7" t="s">
        <v>319</v>
      </c>
      <c r="C18" s="7" t="s">
        <v>26</v>
      </c>
      <c r="D18" s="7" t="s">
        <v>26</v>
      </c>
      <c r="E18" s="7" t="s">
        <v>24</v>
      </c>
      <c r="F18" s="7" t="s">
        <v>320</v>
      </c>
    </row>
    <row r="19" spans="1:11" s="1" customFormat="1" ht="12.95" customHeight="1" x14ac:dyDescent="0.2">
      <c r="A19" s="11" t="s">
        <v>403</v>
      </c>
      <c r="B19" s="21">
        <v>66.834000000000003</v>
      </c>
      <c r="C19" s="20">
        <v>577.12</v>
      </c>
      <c r="D19" s="54">
        <f>SUM(B19*C19)</f>
        <v>38571.238080000003</v>
      </c>
      <c r="E19" s="19">
        <v>12</v>
      </c>
      <c r="F19" s="61">
        <f>SUM(D19*E19)/1000</f>
        <v>462.85485696000001</v>
      </c>
    </row>
    <row r="20" spans="1:11" s="1" customFormat="1" ht="12.95" customHeight="1" x14ac:dyDescent="0.2">
      <c r="A20" s="11" t="s">
        <v>609</v>
      </c>
      <c r="B20" s="20"/>
      <c r="C20" s="21"/>
      <c r="D20" s="54">
        <f t="shared" ref="D20:D22" si="0">SUM(B20*C20)</f>
        <v>0</v>
      </c>
      <c r="E20" s="19"/>
      <c r="F20" s="61">
        <f>SUM(D20*E20)/1000</f>
        <v>0</v>
      </c>
    </row>
    <row r="21" spans="1:11" s="1" customFormat="1" ht="12.95" customHeight="1" x14ac:dyDescent="0.2">
      <c r="A21" s="11" t="s">
        <v>321</v>
      </c>
      <c r="B21" s="12"/>
      <c r="C21" s="12"/>
      <c r="D21" s="54">
        <f t="shared" si="0"/>
        <v>0</v>
      </c>
      <c r="E21" s="12"/>
      <c r="F21" s="55"/>
    </row>
    <row r="22" spans="1:11" s="1" customFormat="1" ht="12.95" customHeight="1" x14ac:dyDescent="0.2">
      <c r="A22" s="11" t="s">
        <v>322</v>
      </c>
      <c r="B22" s="12"/>
      <c r="C22" s="12"/>
      <c r="D22" s="54">
        <f t="shared" si="0"/>
        <v>0</v>
      </c>
      <c r="E22" s="12"/>
      <c r="F22" s="55"/>
    </row>
    <row r="23" spans="1:11" s="1" customFormat="1" ht="12.95" customHeight="1" x14ac:dyDescent="0.2">
      <c r="A23" s="187" t="s">
        <v>323</v>
      </c>
      <c r="B23" s="54"/>
      <c r="C23" s="54"/>
      <c r="D23" s="54"/>
      <c r="E23" s="54"/>
      <c r="F23" s="137">
        <f>SUM(F19:F22)</f>
        <v>462.85485696000001</v>
      </c>
    </row>
    <row r="24" spans="1:11" s="1" customFormat="1" ht="12.95" customHeight="1" x14ac:dyDescent="0.2">
      <c r="A24" s="15"/>
      <c r="B24" s="15"/>
      <c r="C24" s="15"/>
      <c r="D24" s="389"/>
      <c r="E24" s="389"/>
      <c r="F24" s="56"/>
    </row>
    <row r="25" spans="1:11" s="1" customFormat="1" ht="38.1" customHeight="1" x14ac:dyDescent="0.2">
      <c r="A25" s="385" t="s">
        <v>419</v>
      </c>
      <c r="B25" s="385"/>
      <c r="C25" s="16"/>
      <c r="D25" s="17"/>
      <c r="E25" s="96" t="s">
        <v>401</v>
      </c>
      <c r="F25" s="95"/>
      <c r="J25" s="46"/>
      <c r="K25" s="46"/>
    </row>
    <row r="26" spans="1:11" s="1" customFormat="1" ht="12.95" customHeight="1" x14ac:dyDescent="0.2">
      <c r="A26" s="386"/>
      <c r="B26" s="386"/>
      <c r="C26" s="18" t="s">
        <v>28</v>
      </c>
      <c r="D26" s="17"/>
      <c r="E26" s="387" t="s">
        <v>29</v>
      </c>
      <c r="F26" s="387"/>
    </row>
    <row r="27" spans="1:11" s="1" customFormat="1" ht="12.95" customHeight="1" x14ac:dyDescent="0.2">
      <c r="A27" s="383"/>
      <c r="B27" s="383"/>
      <c r="C27" s="77"/>
      <c r="D27" s="17"/>
      <c r="E27" s="388"/>
      <c r="F27" s="388"/>
    </row>
    <row r="28" spans="1:11" s="1" customFormat="1" ht="12.95" customHeight="1" x14ac:dyDescent="0.2">
      <c r="A28" s="389"/>
      <c r="B28" s="389"/>
      <c r="C28" s="76"/>
      <c r="D28" s="76"/>
      <c r="E28" s="389"/>
      <c r="F28" s="389"/>
    </row>
    <row r="29" spans="1:11" s="1" customFormat="1" ht="12.95" customHeight="1" x14ac:dyDescent="0.2">
      <c r="A29" s="385" t="s">
        <v>418</v>
      </c>
      <c r="B29" s="385"/>
      <c r="C29" s="16"/>
      <c r="D29" s="17"/>
      <c r="E29" s="384" t="s">
        <v>402</v>
      </c>
      <c r="F29" s="384"/>
      <c r="G29" s="384"/>
      <c r="H29" s="384"/>
    </row>
    <row r="30" spans="1:11" s="1" customFormat="1" ht="12.95" customHeight="1" x14ac:dyDescent="0.2">
      <c r="A30" s="386"/>
      <c r="B30" s="386"/>
      <c r="C30" s="18" t="s">
        <v>28</v>
      </c>
      <c r="D30" s="17"/>
      <c r="E30" s="387" t="s">
        <v>29</v>
      </c>
      <c r="F30" s="387"/>
    </row>
    <row r="31" spans="1:11" s="1" customFormat="1" ht="12.95" customHeight="1" x14ac:dyDescent="0.2">
      <c r="A31" s="383"/>
      <c r="B31" s="383"/>
      <c r="C31" s="44"/>
      <c r="D31" s="17"/>
      <c r="E31" s="388"/>
      <c r="F31" s="388"/>
    </row>
  </sheetData>
  <mergeCells count="29">
    <mergeCell ref="A31:B31"/>
    <mergeCell ref="E31:F31"/>
    <mergeCell ref="A28:B28"/>
    <mergeCell ref="E28:F28"/>
    <mergeCell ref="A29:B29"/>
    <mergeCell ref="A30:B30"/>
    <mergeCell ref="E30:F30"/>
    <mergeCell ref="E29:H29"/>
    <mergeCell ref="A25:B25"/>
    <mergeCell ref="A26:B26"/>
    <mergeCell ref="E26:F26"/>
    <mergeCell ref="A27:B27"/>
    <mergeCell ref="E27:F27"/>
    <mergeCell ref="D24:E24"/>
    <mergeCell ref="B11:E11"/>
    <mergeCell ref="B12:E12"/>
    <mergeCell ref="B13:E13"/>
    <mergeCell ref="B14:E14"/>
    <mergeCell ref="B15:E15"/>
    <mergeCell ref="B6:E6"/>
    <mergeCell ref="B7:E7"/>
    <mergeCell ref="B8:E8"/>
    <mergeCell ref="B9:E9"/>
    <mergeCell ref="B10:E10"/>
    <mergeCell ref="B1:E1"/>
    <mergeCell ref="B2:E2"/>
    <mergeCell ref="B3:E3"/>
    <mergeCell ref="B4:E4"/>
    <mergeCell ref="B5:E5"/>
  </mergeCells>
  <pageMargins left="0.78740157480314965" right="0.39370078740157483" top="0.39370078740157483" bottom="0.39370078740157483" header="0" footer="0"/>
  <pageSetup fitToHeight="0" pageOrder="overThenDown"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19">
    <tabColor rgb="FF00B0F0"/>
    <outlinePr summaryBelow="0" summaryRight="0"/>
    <pageSetUpPr autoPageBreaks="0" fitToPage="1"/>
  </sheetPr>
  <dimension ref="A1:K28"/>
  <sheetViews>
    <sheetView topLeftCell="A13" workbookViewId="0">
      <selection activeCell="D19" sqref="D19"/>
    </sheetView>
  </sheetViews>
  <sheetFormatPr defaultColWidth="10.5" defaultRowHeight="11.45" customHeight="1" x14ac:dyDescent="0.2"/>
  <cols>
    <col min="1" max="1" width="35" style="1" customWidth="1"/>
    <col min="2" max="4" width="17.5" style="1" customWidth="1"/>
    <col min="5" max="7" width="10.5" style="1" customWidth="1"/>
  </cols>
  <sheetData>
    <row r="1" spans="1:7" s="1" customFormat="1" ht="12.95" customHeight="1" x14ac:dyDescent="0.2">
      <c r="A1" s="2"/>
      <c r="B1" s="400"/>
      <c r="C1" s="400"/>
      <c r="D1" s="400"/>
      <c r="E1" s="400"/>
      <c r="F1" s="401">
        <v>44</v>
      </c>
      <c r="G1" s="401"/>
    </row>
    <row r="2" spans="1:7" s="1" customFormat="1" ht="49.5" customHeight="1" x14ac:dyDescent="0.2">
      <c r="A2" s="2"/>
      <c r="B2" s="400"/>
      <c r="C2" s="400"/>
      <c r="D2" s="400"/>
      <c r="E2" s="400"/>
      <c r="F2" s="390" t="s">
        <v>0</v>
      </c>
      <c r="G2" s="390"/>
    </row>
    <row r="3" spans="1:7" s="1" customFormat="1" ht="12.95" customHeight="1" x14ac:dyDescent="0.2">
      <c r="A3" s="2"/>
      <c r="B3" s="400"/>
      <c r="C3" s="400"/>
      <c r="D3" s="400"/>
      <c r="E3" s="400"/>
      <c r="G3" s="4" t="s">
        <v>324</v>
      </c>
    </row>
    <row r="4" spans="1:7" s="1" customFormat="1" ht="12.95" customHeight="1" x14ac:dyDescent="0.2">
      <c r="A4" s="2"/>
      <c r="B4" s="400"/>
      <c r="C4" s="400"/>
      <c r="D4" s="400"/>
      <c r="E4" s="400"/>
      <c r="F4" s="400"/>
      <c r="G4" s="400"/>
    </row>
    <row r="5" spans="1:7" s="1" customFormat="1" ht="12.95" customHeight="1" x14ac:dyDescent="0.2">
      <c r="A5" s="2"/>
      <c r="B5" s="402" t="s">
        <v>325</v>
      </c>
      <c r="C5" s="402"/>
      <c r="D5" s="402"/>
      <c r="E5" s="402"/>
      <c r="F5" s="400"/>
      <c r="G5" s="400"/>
    </row>
    <row r="6" spans="1:7" s="1" customFormat="1" ht="12.95" customHeight="1" x14ac:dyDescent="0.2">
      <c r="A6" s="2"/>
      <c r="B6" s="400"/>
      <c r="C6" s="400"/>
      <c r="D6" s="400"/>
      <c r="E6" s="400"/>
      <c r="F6" s="400"/>
      <c r="G6" s="400"/>
    </row>
    <row r="7" spans="1:7" s="1" customFormat="1" ht="12.95" customHeight="1" x14ac:dyDescent="0.2">
      <c r="A7" s="2"/>
      <c r="B7" s="400"/>
      <c r="C7" s="400"/>
      <c r="D7" s="400"/>
      <c r="E7" s="400"/>
      <c r="F7" s="403" t="s">
        <v>1</v>
      </c>
      <c r="G7" s="403"/>
    </row>
    <row r="8" spans="1:7" s="1" customFormat="1" ht="12.95" customHeight="1" x14ac:dyDescent="0.2">
      <c r="A8" s="6" t="s">
        <v>2</v>
      </c>
      <c r="B8" s="400"/>
      <c r="C8" s="400"/>
      <c r="D8" s="400"/>
      <c r="E8" s="400"/>
      <c r="F8" s="362">
        <v>2025</v>
      </c>
      <c r="G8" s="362"/>
    </row>
    <row r="9" spans="1:7" s="1" customFormat="1" ht="12.95" customHeight="1" x14ac:dyDescent="0.2">
      <c r="A9" s="8" t="s">
        <v>429</v>
      </c>
      <c r="B9" s="400"/>
      <c r="C9" s="400"/>
      <c r="D9" s="400"/>
      <c r="E9" s="400"/>
      <c r="F9" s="362" t="s">
        <v>488</v>
      </c>
      <c r="G9" s="362"/>
    </row>
    <row r="10" spans="1:7" s="1" customFormat="1" ht="12.95" customHeight="1" x14ac:dyDescent="0.2">
      <c r="A10" s="6" t="s">
        <v>3</v>
      </c>
      <c r="B10" s="404" t="s">
        <v>4</v>
      </c>
      <c r="C10" s="404"/>
      <c r="D10" s="404"/>
      <c r="E10" s="404"/>
      <c r="F10" s="362" t="s">
        <v>5</v>
      </c>
      <c r="G10" s="362"/>
    </row>
    <row r="11" spans="1:7" s="1" customFormat="1" ht="33.75" customHeight="1" x14ac:dyDescent="0.2">
      <c r="A11" s="6" t="s">
        <v>6</v>
      </c>
      <c r="B11" s="404" t="s">
        <v>431</v>
      </c>
      <c r="C11" s="404"/>
      <c r="D11" s="404"/>
      <c r="E11" s="404"/>
      <c r="F11" s="362" t="s">
        <v>7</v>
      </c>
      <c r="G11" s="362"/>
    </row>
    <row r="12" spans="1:7" s="1" customFormat="1" ht="43.5" customHeight="1" x14ac:dyDescent="0.2">
      <c r="A12" s="6" t="s">
        <v>8</v>
      </c>
      <c r="B12" s="404" t="s">
        <v>430</v>
      </c>
      <c r="C12" s="404"/>
      <c r="D12" s="404"/>
      <c r="E12" s="404"/>
      <c r="F12" s="362" t="s">
        <v>9</v>
      </c>
      <c r="G12" s="362"/>
    </row>
    <row r="13" spans="1:7" s="1" customFormat="1" ht="26.1" customHeight="1" x14ac:dyDescent="0.2">
      <c r="A13" s="6" t="s">
        <v>10</v>
      </c>
      <c r="B13" s="404" t="s">
        <v>11</v>
      </c>
      <c r="C13" s="404"/>
      <c r="D13" s="404"/>
      <c r="E13" s="404"/>
      <c r="F13" s="405" t="s">
        <v>415</v>
      </c>
      <c r="G13" s="362"/>
    </row>
    <row r="14" spans="1:7" s="1" customFormat="1" ht="12.95" customHeight="1" x14ac:dyDescent="0.2">
      <c r="A14" s="6" t="s">
        <v>13</v>
      </c>
      <c r="B14" s="404" t="s">
        <v>304</v>
      </c>
      <c r="C14" s="404"/>
      <c r="D14" s="404"/>
      <c r="E14" s="404"/>
      <c r="F14" s="362" t="s">
        <v>305</v>
      </c>
      <c r="G14" s="362"/>
    </row>
    <row r="15" spans="1:7" s="1" customFormat="1" ht="12.95" customHeight="1" x14ac:dyDescent="0.2">
      <c r="A15" s="9"/>
      <c r="B15" s="400"/>
      <c r="C15" s="400"/>
      <c r="D15" s="400"/>
      <c r="E15" s="400"/>
      <c r="F15" s="400"/>
      <c r="G15" s="400"/>
    </row>
    <row r="16" spans="1:7" s="1" customFormat="1" ht="101.1" customHeight="1" x14ac:dyDescent="0.2">
      <c r="A16" s="7" t="s">
        <v>326</v>
      </c>
      <c r="B16" s="7" t="s">
        <v>327</v>
      </c>
      <c r="C16" s="7" t="s">
        <v>328</v>
      </c>
      <c r="D16" s="7" t="s">
        <v>317</v>
      </c>
      <c r="E16" s="362" t="s">
        <v>329</v>
      </c>
      <c r="F16" s="362"/>
      <c r="G16" s="362"/>
    </row>
    <row r="17" spans="1:11" s="1" customFormat="1" ht="12.95" customHeight="1" x14ac:dyDescent="0.2">
      <c r="A17" s="7" t="s">
        <v>14</v>
      </c>
      <c r="B17" s="7" t="s">
        <v>15</v>
      </c>
      <c r="C17" s="7" t="s">
        <v>16</v>
      </c>
      <c r="D17" s="7" t="s">
        <v>17</v>
      </c>
      <c r="E17" s="362" t="s">
        <v>18</v>
      </c>
      <c r="F17" s="362"/>
      <c r="G17" s="362"/>
    </row>
    <row r="18" spans="1:11" s="1" customFormat="1" ht="12.95" customHeight="1" x14ac:dyDescent="0.2">
      <c r="A18" s="7" t="s">
        <v>330</v>
      </c>
      <c r="B18" s="7" t="s">
        <v>26</v>
      </c>
      <c r="C18" s="7" t="s">
        <v>26</v>
      </c>
      <c r="D18" s="7" t="s">
        <v>331</v>
      </c>
      <c r="E18" s="362" t="s">
        <v>101</v>
      </c>
      <c r="F18" s="362"/>
      <c r="G18" s="362"/>
    </row>
    <row r="19" spans="1:11" s="1" customFormat="1" ht="12.95" customHeight="1" x14ac:dyDescent="0.2">
      <c r="A19" s="52">
        <v>5833.68</v>
      </c>
      <c r="B19" s="53">
        <v>53.6</v>
      </c>
      <c r="C19" s="13">
        <f>SUM(A19*B19)</f>
        <v>312685.24800000002</v>
      </c>
      <c r="D19" s="23">
        <v>12</v>
      </c>
      <c r="E19" s="418">
        <f>SUM(C19*D19)/1000</f>
        <v>3752.2229760000005</v>
      </c>
      <c r="F19" s="418"/>
      <c r="G19" s="418"/>
    </row>
    <row r="20" spans="1:11" s="1" customFormat="1" ht="12.95" customHeight="1" x14ac:dyDescent="0.2">
      <c r="A20" s="161" t="s">
        <v>106</v>
      </c>
      <c r="B20" s="12"/>
      <c r="C20" s="60"/>
      <c r="D20" s="23"/>
      <c r="E20" s="473">
        <f>SUM(E19)</f>
        <v>3752.2229760000005</v>
      </c>
      <c r="F20" s="473"/>
      <c r="G20" s="473"/>
    </row>
    <row r="21" spans="1:11" s="1" customFormat="1" ht="12.95" customHeight="1" x14ac:dyDescent="0.2">
      <c r="A21" s="15"/>
      <c r="B21" s="15"/>
      <c r="C21" s="15"/>
      <c r="D21" s="389"/>
      <c r="E21" s="389"/>
    </row>
    <row r="22" spans="1:11" s="1" customFormat="1" ht="38.1" customHeight="1" x14ac:dyDescent="0.2">
      <c r="A22" s="385" t="s">
        <v>419</v>
      </c>
      <c r="B22" s="385"/>
      <c r="C22" s="16"/>
      <c r="D22" s="17"/>
      <c r="E22" s="96" t="s">
        <v>401</v>
      </c>
      <c r="F22" s="95"/>
      <c r="J22" s="46"/>
      <c r="K22" s="46"/>
    </row>
    <row r="23" spans="1:11" s="1" customFormat="1" ht="12.95" customHeight="1" x14ac:dyDescent="0.2">
      <c r="A23" s="386"/>
      <c r="B23" s="386"/>
      <c r="C23" s="18" t="s">
        <v>28</v>
      </c>
      <c r="D23" s="17"/>
      <c r="E23" s="387" t="s">
        <v>29</v>
      </c>
      <c r="F23" s="387"/>
    </row>
    <row r="24" spans="1:11" s="1" customFormat="1" ht="12.95" customHeight="1" x14ac:dyDescent="0.2">
      <c r="A24" s="383"/>
      <c r="B24" s="383"/>
      <c r="C24" s="77"/>
      <c r="D24" s="17"/>
      <c r="E24" s="388"/>
      <c r="F24" s="388"/>
    </row>
    <row r="25" spans="1:11" s="1" customFormat="1" ht="12.95" customHeight="1" x14ac:dyDescent="0.2">
      <c r="A25" s="389"/>
      <c r="B25" s="389"/>
      <c r="C25" s="76"/>
      <c r="D25" s="76"/>
      <c r="E25" s="389"/>
      <c r="F25" s="389"/>
    </row>
    <row r="26" spans="1:11" s="1" customFormat="1" ht="12.95" customHeight="1" x14ac:dyDescent="0.2">
      <c r="A26" s="385" t="s">
        <v>418</v>
      </c>
      <c r="B26" s="385"/>
      <c r="C26" s="16"/>
      <c r="D26" s="17"/>
      <c r="E26" s="384" t="s">
        <v>402</v>
      </c>
      <c r="F26" s="384"/>
      <c r="G26" s="384"/>
      <c r="H26" s="384"/>
    </row>
    <row r="27" spans="1:11" s="1" customFormat="1" ht="12.95" customHeight="1" x14ac:dyDescent="0.2">
      <c r="A27" s="386"/>
      <c r="B27" s="386"/>
      <c r="C27" s="18" t="s">
        <v>28</v>
      </c>
      <c r="D27" s="17"/>
      <c r="E27" s="387" t="s">
        <v>29</v>
      </c>
      <c r="F27" s="387"/>
    </row>
    <row r="28" spans="1:11" s="1" customFormat="1" ht="12.95" customHeight="1" x14ac:dyDescent="0.2">
      <c r="A28" s="383"/>
      <c r="B28" s="383"/>
      <c r="C28" s="44"/>
      <c r="D28" s="17"/>
      <c r="E28" s="388"/>
      <c r="F28" s="388"/>
    </row>
  </sheetData>
  <mergeCells count="48">
    <mergeCell ref="A28:B28"/>
    <mergeCell ref="E28:F28"/>
    <mergeCell ref="A25:B25"/>
    <mergeCell ref="E25:F25"/>
    <mergeCell ref="A26:B26"/>
    <mergeCell ref="A27:B27"/>
    <mergeCell ref="E27:F27"/>
    <mergeCell ref="E26:H26"/>
    <mergeCell ref="A22:B22"/>
    <mergeCell ref="A23:B23"/>
    <mergeCell ref="E23:F23"/>
    <mergeCell ref="A24:B24"/>
    <mergeCell ref="E24:F24"/>
    <mergeCell ref="E17:G17"/>
    <mergeCell ref="E18:G18"/>
    <mergeCell ref="E19:G19"/>
    <mergeCell ref="E20:G20"/>
    <mergeCell ref="D21:E21"/>
    <mergeCell ref="B14:E14"/>
    <mergeCell ref="F14:G14"/>
    <mergeCell ref="B15:E15"/>
    <mergeCell ref="F15:G15"/>
    <mergeCell ref="E16:G16"/>
    <mergeCell ref="B11:E11"/>
    <mergeCell ref="F11:G11"/>
    <mergeCell ref="B12:E12"/>
    <mergeCell ref="F12:G12"/>
    <mergeCell ref="B13:E13"/>
    <mergeCell ref="F13:G13"/>
    <mergeCell ref="B8:E8"/>
    <mergeCell ref="F8:G8"/>
    <mergeCell ref="B9:E9"/>
    <mergeCell ref="F9:G9"/>
    <mergeCell ref="B10:E10"/>
    <mergeCell ref="F10:G10"/>
    <mergeCell ref="B5:E5"/>
    <mergeCell ref="F5:G5"/>
    <mergeCell ref="B6:E6"/>
    <mergeCell ref="F6:G6"/>
    <mergeCell ref="B7:E7"/>
    <mergeCell ref="F7:G7"/>
    <mergeCell ref="B1:E1"/>
    <mergeCell ref="F1:G1"/>
    <mergeCell ref="B2:E2"/>
    <mergeCell ref="B3:E3"/>
    <mergeCell ref="B4:E4"/>
    <mergeCell ref="F4:G4"/>
    <mergeCell ref="F2:G2"/>
  </mergeCells>
  <pageMargins left="0.78740157480314965" right="0.39370078740157483" top="0.39370078740157483" bottom="0.39370078740157483" header="0" footer="0"/>
  <pageSetup fitToHeight="0" pageOrder="overThenDown"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21">
    <tabColor rgb="FF00B0F0"/>
    <outlinePr summaryBelow="0" summaryRight="0"/>
    <pageSetUpPr autoPageBreaks="0"/>
  </sheetPr>
  <dimension ref="A1:K49"/>
  <sheetViews>
    <sheetView workbookViewId="0">
      <selection activeCell="K48" sqref="A1:K48"/>
    </sheetView>
  </sheetViews>
  <sheetFormatPr defaultColWidth="10.5" defaultRowHeight="11.45" customHeight="1" x14ac:dyDescent="0.2"/>
  <cols>
    <col min="1" max="1" width="39.6640625" style="1" customWidth="1"/>
    <col min="2" max="11" width="17.5" style="1" customWidth="1"/>
  </cols>
  <sheetData>
    <row r="1" spans="1:11" s="1" customFormat="1" ht="12.95" customHeight="1" x14ac:dyDescent="0.2">
      <c r="A1" s="2"/>
      <c r="B1" s="400"/>
      <c r="C1" s="400"/>
      <c r="D1" s="400"/>
      <c r="E1" s="400"/>
      <c r="F1" s="3">
        <v>46</v>
      </c>
    </row>
    <row r="2" spans="1:11" s="1" customFormat="1" ht="39" customHeight="1" x14ac:dyDescent="0.2">
      <c r="A2" s="2"/>
      <c r="B2" s="400"/>
      <c r="C2" s="400"/>
      <c r="D2" s="400"/>
      <c r="E2" s="400"/>
      <c r="F2" s="45" t="s">
        <v>0</v>
      </c>
    </row>
    <row r="3" spans="1:11" s="1" customFormat="1" ht="12.95" customHeight="1" x14ac:dyDescent="0.2">
      <c r="A3" s="2"/>
      <c r="B3" s="400"/>
      <c r="C3" s="400"/>
      <c r="D3" s="400"/>
      <c r="E3" s="400"/>
      <c r="F3" s="4" t="s">
        <v>332</v>
      </c>
    </row>
    <row r="4" spans="1:11" s="1" customFormat="1" ht="12.95" customHeight="1" x14ac:dyDescent="0.2">
      <c r="A4" s="2"/>
      <c r="B4" s="400"/>
      <c r="C4" s="400"/>
      <c r="D4" s="400"/>
      <c r="E4" s="400"/>
      <c r="F4" s="2"/>
    </row>
    <row r="5" spans="1:11" s="1" customFormat="1" ht="12.95" customHeight="1" x14ac:dyDescent="0.2">
      <c r="A5" s="2"/>
      <c r="B5" s="402" t="s">
        <v>333</v>
      </c>
      <c r="C5" s="402"/>
      <c r="D5" s="402"/>
      <c r="E5" s="402"/>
      <c r="F5" s="2"/>
    </row>
    <row r="6" spans="1:11" s="1" customFormat="1" ht="12.95" customHeight="1" x14ac:dyDescent="0.2">
      <c r="A6" s="2"/>
      <c r="B6" s="400"/>
      <c r="C6" s="400"/>
      <c r="D6" s="400"/>
      <c r="E6" s="400"/>
      <c r="F6" s="2"/>
    </row>
    <row r="7" spans="1:11" s="1" customFormat="1" ht="12.95" customHeight="1" x14ac:dyDescent="0.2">
      <c r="A7" s="2"/>
      <c r="B7" s="400"/>
      <c r="C7" s="400"/>
      <c r="D7" s="400"/>
      <c r="E7" s="400"/>
      <c r="F7" s="5" t="s">
        <v>1</v>
      </c>
    </row>
    <row r="8" spans="1:11" s="1" customFormat="1" ht="12.95" customHeight="1" x14ac:dyDescent="0.2">
      <c r="A8" s="6" t="s">
        <v>2</v>
      </c>
      <c r="B8" s="400"/>
      <c r="C8" s="400"/>
      <c r="D8" s="400"/>
      <c r="E8" s="400"/>
      <c r="F8" s="7">
        <v>2025</v>
      </c>
    </row>
    <row r="9" spans="1:11" s="1" customFormat="1" ht="12.95" customHeight="1" x14ac:dyDescent="0.2">
      <c r="A9" s="8" t="s">
        <v>429</v>
      </c>
      <c r="B9" s="400"/>
      <c r="C9" s="400"/>
      <c r="D9" s="400"/>
      <c r="E9" s="400"/>
      <c r="F9" s="294" t="s">
        <v>603</v>
      </c>
    </row>
    <row r="10" spans="1:11" s="1" customFormat="1" ht="12.95" customHeight="1" x14ac:dyDescent="0.2">
      <c r="A10" s="6" t="s">
        <v>3</v>
      </c>
      <c r="B10" s="404" t="s">
        <v>4</v>
      </c>
      <c r="C10" s="404"/>
      <c r="D10" s="404"/>
      <c r="E10" s="404"/>
      <c r="F10" s="7" t="s">
        <v>5</v>
      </c>
    </row>
    <row r="11" spans="1:11" s="1" customFormat="1" ht="27.75" customHeight="1" x14ac:dyDescent="0.2">
      <c r="A11" s="6" t="s">
        <v>6</v>
      </c>
      <c r="B11" s="404" t="s">
        <v>431</v>
      </c>
      <c r="C11" s="404"/>
      <c r="D11" s="404"/>
      <c r="E11" s="404"/>
      <c r="F11" s="7" t="s">
        <v>7</v>
      </c>
    </row>
    <row r="12" spans="1:11" s="1" customFormat="1" ht="39.75" customHeight="1" x14ac:dyDescent="0.2">
      <c r="A12" s="6" t="s">
        <v>8</v>
      </c>
      <c r="B12" s="404" t="s">
        <v>430</v>
      </c>
      <c r="C12" s="404"/>
      <c r="D12" s="404"/>
      <c r="E12" s="404"/>
      <c r="F12" s="7" t="s">
        <v>9</v>
      </c>
    </row>
    <row r="13" spans="1:11" s="1" customFormat="1" ht="26.1" customHeight="1" x14ac:dyDescent="0.2">
      <c r="A13" s="6" t="s">
        <v>10</v>
      </c>
      <c r="B13" s="404" t="s">
        <v>11</v>
      </c>
      <c r="C13" s="404"/>
      <c r="D13" s="404"/>
      <c r="E13" s="404"/>
      <c r="F13" s="188" t="s">
        <v>415</v>
      </c>
    </row>
    <row r="14" spans="1:11" s="1" customFormat="1" ht="12.95" customHeight="1" x14ac:dyDescent="0.2">
      <c r="A14" s="6" t="s">
        <v>13</v>
      </c>
      <c r="B14" s="404" t="s">
        <v>334</v>
      </c>
      <c r="C14" s="404"/>
      <c r="D14" s="404"/>
      <c r="E14" s="404"/>
      <c r="F14" s="7" t="s">
        <v>335</v>
      </c>
    </row>
    <row r="15" spans="1:11" s="1" customFormat="1" ht="12.95" customHeight="1" x14ac:dyDescent="0.2">
      <c r="A15" s="9"/>
      <c r="B15" s="400"/>
      <c r="C15" s="400"/>
      <c r="D15" s="400"/>
      <c r="E15" s="400"/>
      <c r="F15" s="9"/>
    </row>
    <row r="16" spans="1:11" s="1" customFormat="1" ht="101.1" customHeight="1" x14ac:dyDescent="0.2">
      <c r="A16" s="7" t="s">
        <v>336</v>
      </c>
      <c r="B16" s="7" t="s">
        <v>23</v>
      </c>
      <c r="C16" s="7" t="s">
        <v>337</v>
      </c>
      <c r="D16" s="7" t="s">
        <v>338</v>
      </c>
      <c r="E16" s="7" t="s">
        <v>339</v>
      </c>
      <c r="F16" s="7" t="s">
        <v>340</v>
      </c>
      <c r="G16" s="7" t="s">
        <v>341</v>
      </c>
      <c r="H16" s="7" t="s">
        <v>342</v>
      </c>
      <c r="I16" s="7" t="s">
        <v>343</v>
      </c>
      <c r="J16" s="7" t="s">
        <v>344</v>
      </c>
      <c r="K16" s="7" t="s">
        <v>345</v>
      </c>
    </row>
    <row r="17" spans="1:11" s="1" customFormat="1" ht="12.95" customHeight="1" x14ac:dyDescent="0.2">
      <c r="A17" s="7" t="s">
        <v>14</v>
      </c>
      <c r="B17" s="7" t="s">
        <v>15</v>
      </c>
      <c r="C17" s="7" t="s">
        <v>16</v>
      </c>
      <c r="D17" s="7" t="s">
        <v>17</v>
      </c>
      <c r="E17" s="7" t="s">
        <v>18</v>
      </c>
      <c r="F17" s="7" t="s">
        <v>19</v>
      </c>
      <c r="G17" s="7" t="s">
        <v>20</v>
      </c>
      <c r="H17" s="7" t="s">
        <v>21</v>
      </c>
      <c r="I17" s="7" t="s">
        <v>22</v>
      </c>
      <c r="J17" s="7" t="s">
        <v>69</v>
      </c>
      <c r="K17" s="7" t="s">
        <v>70</v>
      </c>
    </row>
    <row r="18" spans="1:11" s="1" customFormat="1" ht="12.95" customHeight="1" x14ac:dyDescent="0.2">
      <c r="A18" s="10" t="s">
        <v>346</v>
      </c>
      <c r="B18" s="10"/>
      <c r="C18" s="14"/>
      <c r="D18" s="14"/>
      <c r="E18" s="14"/>
      <c r="F18" s="14"/>
      <c r="G18" s="14"/>
      <c r="H18" s="14"/>
      <c r="I18" s="14" t="s">
        <v>291</v>
      </c>
      <c r="J18" s="14" t="s">
        <v>291</v>
      </c>
      <c r="K18" s="14"/>
    </row>
    <row r="19" spans="1:11" s="1" customFormat="1" ht="12.95" customHeight="1" x14ac:dyDescent="0.2">
      <c r="A19" s="10" t="s">
        <v>347</v>
      </c>
      <c r="B19" s="10"/>
      <c r="C19" s="14"/>
      <c r="D19" s="14" t="s">
        <v>291</v>
      </c>
      <c r="E19" s="14" t="s">
        <v>291</v>
      </c>
      <c r="F19" s="14" t="s">
        <v>291</v>
      </c>
      <c r="G19" s="14"/>
      <c r="H19" s="14"/>
      <c r="I19" s="14" t="s">
        <v>291</v>
      </c>
      <c r="J19" s="14" t="s">
        <v>291</v>
      </c>
      <c r="K19" s="14"/>
    </row>
    <row r="20" spans="1:11" s="1" customFormat="1" ht="12.95" customHeight="1" x14ac:dyDescent="0.2">
      <c r="A20" s="10" t="s">
        <v>348</v>
      </c>
      <c r="B20" s="10"/>
      <c r="C20" s="14"/>
      <c r="D20" s="14" t="s">
        <v>291</v>
      </c>
      <c r="E20" s="14" t="s">
        <v>291</v>
      </c>
      <c r="F20" s="14" t="s">
        <v>291</v>
      </c>
      <c r="G20" s="14"/>
      <c r="H20" s="14"/>
      <c r="I20" s="14" t="s">
        <v>291</v>
      </c>
      <c r="J20" s="14" t="s">
        <v>291</v>
      </c>
      <c r="K20" s="14"/>
    </row>
    <row r="21" spans="1:11" s="1" customFormat="1" ht="12.95" customHeight="1" x14ac:dyDescent="0.2">
      <c r="A21" s="10" t="s">
        <v>349</v>
      </c>
      <c r="B21" s="10" t="s">
        <v>350</v>
      </c>
      <c r="C21" s="14"/>
      <c r="D21" s="14"/>
      <c r="E21" s="14" t="s">
        <v>291</v>
      </c>
      <c r="F21" s="14" t="s">
        <v>291</v>
      </c>
      <c r="G21" s="14"/>
      <c r="H21" s="14"/>
      <c r="I21" s="14"/>
      <c r="J21" s="14"/>
      <c r="K21" s="14"/>
    </row>
    <row r="22" spans="1:11" s="1" customFormat="1" ht="26.1" customHeight="1" x14ac:dyDescent="0.2">
      <c r="A22" s="10" t="s">
        <v>351</v>
      </c>
      <c r="B22" s="10" t="s">
        <v>352</v>
      </c>
      <c r="C22" s="14"/>
      <c r="D22" s="14"/>
      <c r="E22" s="14" t="s">
        <v>291</v>
      </c>
      <c r="F22" s="14" t="s">
        <v>291</v>
      </c>
      <c r="G22" s="14"/>
      <c r="H22" s="14"/>
      <c r="I22" s="14"/>
      <c r="J22" s="14"/>
      <c r="K22" s="14"/>
    </row>
    <row r="23" spans="1:11" s="1" customFormat="1" ht="12.95" customHeight="1" x14ac:dyDescent="0.2">
      <c r="A23" s="10" t="s">
        <v>353</v>
      </c>
      <c r="B23" s="10"/>
      <c r="C23" s="14"/>
      <c r="D23" s="14"/>
      <c r="E23" s="14"/>
      <c r="F23" s="14" t="s">
        <v>291</v>
      </c>
      <c r="G23" s="14"/>
      <c r="H23" s="14"/>
      <c r="I23" s="14" t="s">
        <v>291</v>
      </c>
      <c r="J23" s="14" t="s">
        <v>291</v>
      </c>
      <c r="K23" s="14"/>
    </row>
    <row r="24" spans="1:11" s="1" customFormat="1" ht="26.1" customHeight="1" x14ac:dyDescent="0.2">
      <c r="A24" s="10" t="s">
        <v>354</v>
      </c>
      <c r="B24" s="10"/>
      <c r="C24" s="14">
        <v>1</v>
      </c>
      <c r="D24" s="14"/>
      <c r="E24" s="304"/>
      <c r="F24" s="14" t="s">
        <v>291</v>
      </c>
      <c r="G24" s="14" t="s">
        <v>291</v>
      </c>
      <c r="H24" s="14">
        <v>12</v>
      </c>
      <c r="I24" s="14"/>
      <c r="J24" s="14"/>
      <c r="K24" s="305">
        <f>SUM(E24*H24)/1000</f>
        <v>0</v>
      </c>
    </row>
    <row r="25" spans="1:11" s="1" customFormat="1" ht="12.95" customHeight="1" x14ac:dyDescent="0.2">
      <c r="A25" s="10" t="s">
        <v>355</v>
      </c>
      <c r="B25" s="10" t="s">
        <v>356</v>
      </c>
      <c r="C25" s="14"/>
      <c r="D25" s="14"/>
      <c r="E25" s="14"/>
      <c r="F25" s="14" t="s">
        <v>291</v>
      </c>
      <c r="G25" s="14" t="s">
        <v>291</v>
      </c>
      <c r="H25" s="14"/>
      <c r="I25" s="14" t="s">
        <v>291</v>
      </c>
      <c r="J25" s="14" t="s">
        <v>291</v>
      </c>
      <c r="K25" s="24"/>
    </row>
    <row r="26" spans="1:11" s="1" customFormat="1" ht="12.95" customHeight="1" x14ac:dyDescent="0.2">
      <c r="A26" s="10" t="s">
        <v>357</v>
      </c>
      <c r="B26" s="10" t="s">
        <v>356</v>
      </c>
      <c r="C26" s="14"/>
      <c r="D26" s="14"/>
      <c r="E26" s="14"/>
      <c r="F26" s="14" t="s">
        <v>291</v>
      </c>
      <c r="G26" s="14" t="s">
        <v>291</v>
      </c>
      <c r="H26" s="14"/>
      <c r="I26" s="14" t="s">
        <v>291</v>
      </c>
      <c r="J26" s="14" t="s">
        <v>291</v>
      </c>
      <c r="K26" s="14"/>
    </row>
    <row r="27" spans="1:11" s="1" customFormat="1" ht="12.95" customHeight="1" x14ac:dyDescent="0.2">
      <c r="A27" s="10" t="s">
        <v>358</v>
      </c>
      <c r="B27" s="10"/>
      <c r="C27" s="14"/>
      <c r="D27" s="14"/>
      <c r="E27" s="14" t="s">
        <v>291</v>
      </c>
      <c r="F27" s="14" t="s">
        <v>291</v>
      </c>
      <c r="G27" s="14"/>
      <c r="H27" s="14"/>
      <c r="I27" s="14"/>
      <c r="J27" s="14"/>
      <c r="K27" s="14"/>
    </row>
    <row r="28" spans="1:11" s="1" customFormat="1" ht="26.1" customHeight="1" x14ac:dyDescent="0.2">
      <c r="A28" s="10" t="s">
        <v>359</v>
      </c>
      <c r="B28" s="10"/>
      <c r="C28" s="14"/>
      <c r="D28" s="14"/>
      <c r="E28" s="14"/>
      <c r="F28" s="14"/>
      <c r="G28" s="14" t="s">
        <v>291</v>
      </c>
      <c r="H28" s="14"/>
      <c r="I28" s="14"/>
      <c r="J28" s="14"/>
      <c r="K28" s="14"/>
    </row>
    <row r="29" spans="1:11" s="1" customFormat="1" ht="12.95" customHeight="1" x14ac:dyDescent="0.2">
      <c r="A29" s="10" t="s">
        <v>360</v>
      </c>
      <c r="B29" s="10"/>
      <c r="C29" s="14"/>
      <c r="D29" s="14" t="s">
        <v>291</v>
      </c>
      <c r="E29" s="14" t="s">
        <v>291</v>
      </c>
      <c r="F29" s="14" t="s">
        <v>291</v>
      </c>
      <c r="G29" s="14"/>
      <c r="H29" s="14"/>
      <c r="I29" s="14" t="s">
        <v>291</v>
      </c>
      <c r="J29" s="14" t="s">
        <v>291</v>
      </c>
      <c r="K29" s="14"/>
    </row>
    <row r="30" spans="1:11" s="1" customFormat="1" ht="12.95" customHeight="1" x14ac:dyDescent="0.2">
      <c r="A30" s="10" t="s">
        <v>361</v>
      </c>
      <c r="B30" s="10"/>
      <c r="C30" s="14" t="s">
        <v>291</v>
      </c>
      <c r="D30" s="14" t="s">
        <v>291</v>
      </c>
      <c r="E30" s="14" t="s">
        <v>291</v>
      </c>
      <c r="F30" s="14" t="s">
        <v>291</v>
      </c>
      <c r="G30" s="14"/>
      <c r="H30" s="14"/>
      <c r="I30" s="14" t="s">
        <v>291</v>
      </c>
      <c r="J30" s="14" t="s">
        <v>291</v>
      </c>
      <c r="K30" s="14"/>
    </row>
    <row r="31" spans="1:11" s="1" customFormat="1" ht="12.95" customHeight="1" x14ac:dyDescent="0.2">
      <c r="A31" s="10" t="s">
        <v>362</v>
      </c>
      <c r="B31" s="10"/>
      <c r="C31" s="14"/>
      <c r="D31" s="14" t="s">
        <v>291</v>
      </c>
      <c r="E31" s="14" t="s">
        <v>291</v>
      </c>
      <c r="F31" s="14" t="s">
        <v>291</v>
      </c>
      <c r="G31" s="14"/>
      <c r="H31" s="14"/>
      <c r="I31" s="14" t="s">
        <v>291</v>
      </c>
      <c r="J31" s="14" t="s">
        <v>291</v>
      </c>
      <c r="K31" s="14"/>
    </row>
    <row r="32" spans="1:11" s="1" customFormat="1" ht="26.1" customHeight="1" x14ac:dyDescent="0.2">
      <c r="A32" s="10" t="s">
        <v>432</v>
      </c>
      <c r="B32" s="10" t="s">
        <v>350</v>
      </c>
      <c r="C32" s="26">
        <v>1</v>
      </c>
      <c r="D32" s="14" t="s">
        <v>291</v>
      </c>
      <c r="E32" s="27">
        <v>302000</v>
      </c>
      <c r="F32" s="14"/>
      <c r="G32" s="14"/>
      <c r="H32" s="62">
        <v>12</v>
      </c>
      <c r="I32" s="14"/>
      <c r="J32" s="14"/>
      <c r="K32" s="189">
        <f>SUM(E32*H32)/1000</f>
        <v>3624</v>
      </c>
    </row>
    <row r="33" spans="1:11" s="1" customFormat="1" ht="12.95" customHeight="1" x14ac:dyDescent="0.2">
      <c r="A33" s="10" t="s">
        <v>363</v>
      </c>
      <c r="B33" s="10" t="s">
        <v>356</v>
      </c>
      <c r="C33" s="14"/>
      <c r="D33" s="14"/>
      <c r="E33" s="14"/>
      <c r="F33" s="14"/>
      <c r="G33" s="14"/>
      <c r="H33" s="14"/>
      <c r="I33" s="14"/>
      <c r="J33" s="14"/>
      <c r="K33" s="14"/>
    </row>
    <row r="34" spans="1:11" s="1" customFormat="1" ht="12.95" customHeight="1" x14ac:dyDescent="0.2">
      <c r="A34" s="10" t="s">
        <v>364</v>
      </c>
      <c r="B34" s="10" t="s">
        <v>365</v>
      </c>
      <c r="C34" s="14"/>
      <c r="D34" s="14"/>
      <c r="E34" s="14"/>
      <c r="F34" s="14"/>
      <c r="G34" s="14"/>
      <c r="H34" s="14"/>
      <c r="I34" s="14"/>
      <c r="J34" s="14"/>
      <c r="K34" s="14"/>
    </row>
    <row r="35" spans="1:11" s="1" customFormat="1" ht="12.95" customHeight="1" x14ac:dyDescent="0.2">
      <c r="A35" s="10" t="s">
        <v>366</v>
      </c>
      <c r="B35" s="10" t="s">
        <v>356</v>
      </c>
      <c r="C35" s="14"/>
      <c r="D35" s="14"/>
      <c r="E35" s="14"/>
      <c r="F35" s="14"/>
      <c r="G35" s="14"/>
      <c r="H35" s="14"/>
      <c r="I35" s="14"/>
      <c r="J35" s="14"/>
      <c r="K35" s="14"/>
    </row>
    <row r="36" spans="1:11" s="1" customFormat="1" ht="12.95" customHeight="1" x14ac:dyDescent="0.2">
      <c r="A36" s="10" t="s">
        <v>367</v>
      </c>
      <c r="B36" s="10" t="s">
        <v>365</v>
      </c>
      <c r="C36" s="14"/>
      <c r="D36" s="14"/>
      <c r="E36" s="14"/>
      <c r="F36" s="14"/>
      <c r="G36" s="14"/>
      <c r="H36" s="14"/>
      <c r="I36" s="14"/>
      <c r="J36" s="14"/>
      <c r="K36" s="14"/>
    </row>
    <row r="37" spans="1:11" s="1" customFormat="1" ht="12.95" customHeight="1" x14ac:dyDescent="0.2">
      <c r="A37" s="10" t="s">
        <v>368</v>
      </c>
      <c r="B37" s="10" t="s">
        <v>352</v>
      </c>
      <c r="C37" s="14"/>
      <c r="D37" s="14"/>
      <c r="E37" s="14"/>
      <c r="F37" s="14"/>
      <c r="G37" s="14"/>
      <c r="H37" s="14"/>
      <c r="I37" s="14"/>
      <c r="J37" s="14"/>
      <c r="K37" s="14"/>
    </row>
    <row r="38" spans="1:11" s="1" customFormat="1" ht="12.95" customHeight="1" x14ac:dyDescent="0.2">
      <c r="A38" s="10" t="s">
        <v>369</v>
      </c>
      <c r="B38" s="10" t="s">
        <v>312</v>
      </c>
      <c r="C38" s="14"/>
      <c r="D38" s="14"/>
      <c r="E38" s="14"/>
      <c r="F38" s="14"/>
      <c r="G38" s="14"/>
      <c r="H38" s="14"/>
      <c r="I38" s="14"/>
      <c r="J38" s="14"/>
      <c r="K38" s="14"/>
    </row>
    <row r="39" spans="1:11" s="1" customFormat="1" ht="12.95" customHeight="1" x14ac:dyDescent="0.2">
      <c r="A39" s="10" t="s">
        <v>370</v>
      </c>
      <c r="B39" s="10" t="s">
        <v>371</v>
      </c>
      <c r="C39" s="14"/>
      <c r="D39" s="14"/>
      <c r="E39" s="26"/>
      <c r="F39" s="14"/>
      <c r="G39" s="14"/>
      <c r="H39" s="14">
        <v>0</v>
      </c>
      <c r="I39" s="14"/>
      <c r="J39" s="14"/>
      <c r="K39" s="24"/>
    </row>
    <row r="40" spans="1:11" s="1" customFormat="1" ht="12.95" customHeight="1" x14ac:dyDescent="0.2">
      <c r="A40" s="10" t="s">
        <v>404</v>
      </c>
      <c r="B40" s="10" t="s">
        <v>371</v>
      </c>
      <c r="C40" s="26">
        <v>1</v>
      </c>
      <c r="D40" s="14"/>
      <c r="E40" s="27">
        <v>36500</v>
      </c>
      <c r="F40" s="14"/>
      <c r="G40" s="14"/>
      <c r="H40" s="62">
        <v>12</v>
      </c>
      <c r="I40" s="14"/>
      <c r="J40" s="14"/>
      <c r="K40" s="223">
        <f>SUM(E40*H40)/1000</f>
        <v>438</v>
      </c>
    </row>
    <row r="41" spans="1:11" s="1" customFormat="1" ht="12.95" customHeight="1" x14ac:dyDescent="0.2">
      <c r="A41" s="193" t="s">
        <v>290</v>
      </c>
      <c r="B41" s="10"/>
      <c r="C41" s="14" t="s">
        <v>291</v>
      </c>
      <c r="D41" s="14" t="s">
        <v>291</v>
      </c>
      <c r="E41" s="14" t="s">
        <v>291</v>
      </c>
      <c r="F41" s="14" t="s">
        <v>291</v>
      </c>
      <c r="G41" s="14" t="s">
        <v>291</v>
      </c>
      <c r="H41" s="14" t="s">
        <v>291</v>
      </c>
      <c r="I41" s="14" t="s">
        <v>291</v>
      </c>
      <c r="J41" s="14" t="s">
        <v>291</v>
      </c>
      <c r="K41" s="293">
        <f>SUM(K19:K40)</f>
        <v>4062</v>
      </c>
    </row>
    <row r="42" spans="1:11" s="1" customFormat="1" ht="12.95" customHeight="1" x14ac:dyDescent="0.2">
      <c r="A42" s="15"/>
      <c r="B42" s="15"/>
      <c r="C42" s="15"/>
      <c r="D42" s="389"/>
      <c r="E42" s="389"/>
    </row>
    <row r="43" spans="1:11" s="1" customFormat="1" ht="38.1" customHeight="1" x14ac:dyDescent="0.2">
      <c r="A43" s="385" t="s">
        <v>419</v>
      </c>
      <c r="B43" s="385"/>
      <c r="C43" s="16"/>
      <c r="D43" s="17"/>
      <c r="E43" s="96" t="s">
        <v>401</v>
      </c>
      <c r="F43" s="95"/>
      <c r="J43" s="46"/>
      <c r="K43" s="46"/>
    </row>
    <row r="44" spans="1:11" s="1" customFormat="1" ht="12.95" customHeight="1" x14ac:dyDescent="0.2">
      <c r="A44" s="386"/>
      <c r="B44" s="386"/>
      <c r="C44" s="18" t="s">
        <v>28</v>
      </c>
      <c r="D44" s="17"/>
      <c r="E44" s="387" t="s">
        <v>29</v>
      </c>
      <c r="F44" s="387"/>
    </row>
    <row r="45" spans="1:11" s="1" customFormat="1" ht="12.95" customHeight="1" x14ac:dyDescent="0.2">
      <c r="A45" s="383"/>
      <c r="B45" s="383"/>
      <c r="C45" s="77"/>
      <c r="D45" s="17"/>
      <c r="E45" s="388"/>
      <c r="F45" s="388"/>
    </row>
    <row r="46" spans="1:11" s="1" customFormat="1" ht="12.95" customHeight="1" x14ac:dyDescent="0.2">
      <c r="A46" s="389"/>
      <c r="B46" s="389"/>
      <c r="C46" s="76"/>
      <c r="D46" s="76"/>
      <c r="E46" s="389"/>
      <c r="F46" s="389"/>
    </row>
    <row r="47" spans="1:11" s="1" customFormat="1" ht="12.95" customHeight="1" x14ac:dyDescent="0.2">
      <c r="A47" s="385" t="s">
        <v>418</v>
      </c>
      <c r="B47" s="385"/>
      <c r="C47" s="16"/>
      <c r="D47" s="17"/>
      <c r="E47" s="384" t="s">
        <v>402</v>
      </c>
      <c r="F47" s="384"/>
      <c r="G47" s="384"/>
      <c r="H47" s="384"/>
    </row>
    <row r="48" spans="1:11" s="1" customFormat="1" ht="12.95" customHeight="1" x14ac:dyDescent="0.2">
      <c r="A48" s="386"/>
      <c r="B48" s="386"/>
      <c r="C48" s="18" t="s">
        <v>28</v>
      </c>
      <c r="D48" s="17"/>
      <c r="E48" s="387" t="s">
        <v>29</v>
      </c>
      <c r="F48" s="387"/>
    </row>
    <row r="49" spans="1:6" s="1" customFormat="1" ht="12.95" customHeight="1" x14ac:dyDescent="0.2">
      <c r="A49" s="383"/>
      <c r="B49" s="383"/>
      <c r="C49" s="77"/>
      <c r="D49" s="17"/>
      <c r="E49" s="388"/>
      <c r="F49" s="388"/>
    </row>
  </sheetData>
  <mergeCells count="29">
    <mergeCell ref="A49:B49"/>
    <mergeCell ref="E49:F49"/>
    <mergeCell ref="A46:B46"/>
    <mergeCell ref="E46:F46"/>
    <mergeCell ref="A47:B47"/>
    <mergeCell ref="A48:B48"/>
    <mergeCell ref="E48:F48"/>
    <mergeCell ref="E47:H47"/>
    <mergeCell ref="A43:B43"/>
    <mergeCell ref="A44:B44"/>
    <mergeCell ref="E44:F44"/>
    <mergeCell ref="A45:B45"/>
    <mergeCell ref="E45:F45"/>
    <mergeCell ref="D42:E42"/>
    <mergeCell ref="B11:E11"/>
    <mergeCell ref="B12:E12"/>
    <mergeCell ref="B13:E13"/>
    <mergeCell ref="B14:E14"/>
    <mergeCell ref="B15:E15"/>
    <mergeCell ref="B6:E6"/>
    <mergeCell ref="B7:E7"/>
    <mergeCell ref="B8:E8"/>
    <mergeCell ref="B9:E9"/>
    <mergeCell ref="B10:E10"/>
    <mergeCell ref="B1:E1"/>
    <mergeCell ref="B2:E2"/>
    <mergeCell ref="B3:E3"/>
    <mergeCell ref="B4:E4"/>
    <mergeCell ref="B5:E5"/>
  </mergeCells>
  <pageMargins left="0.39370078740157483" right="0.39370078740157483" top="0.78740157480314965" bottom="0.19685039370078741" header="0" footer="0"/>
  <pageSetup scale="65" fitToHeight="0" pageOrder="overThenDown"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O31"/>
  <sheetViews>
    <sheetView workbookViewId="0">
      <selection activeCell="J27" sqref="A1:J27"/>
    </sheetView>
  </sheetViews>
  <sheetFormatPr defaultColWidth="10.5" defaultRowHeight="12.75" x14ac:dyDescent="0.2"/>
  <cols>
    <col min="1" max="1" width="46.6640625" style="46" customWidth="1"/>
    <col min="2" max="4" width="10.5" style="46" customWidth="1"/>
    <col min="5" max="5" width="11.83203125" style="46" customWidth="1"/>
    <col min="6" max="7" width="10.5" style="46" hidden="1" customWidth="1"/>
    <col min="8" max="8" width="20" style="46" customWidth="1"/>
    <col min="9" max="9" width="22" style="46" customWidth="1"/>
    <col min="10" max="16384" width="10.5" style="91"/>
  </cols>
  <sheetData>
    <row r="1" spans="1:9" s="46" customFormat="1" x14ac:dyDescent="0.2">
      <c r="A1" s="264"/>
      <c r="B1" s="364"/>
      <c r="C1" s="364"/>
      <c r="D1" s="364"/>
      <c r="E1" s="364"/>
      <c r="F1" s="364"/>
      <c r="G1" s="364"/>
      <c r="I1" s="81" t="s">
        <v>420</v>
      </c>
    </row>
    <row r="2" spans="1:9" s="46" customFormat="1" x14ac:dyDescent="0.2">
      <c r="A2" s="264"/>
      <c r="B2" s="364"/>
      <c r="C2" s="364"/>
      <c r="D2" s="364"/>
      <c r="E2" s="364"/>
      <c r="F2" s="364"/>
      <c r="G2" s="364"/>
      <c r="H2" s="390" t="s">
        <v>0</v>
      </c>
      <c r="I2" s="390"/>
    </row>
    <row r="3" spans="1:9" s="46" customFormat="1" x14ac:dyDescent="0.2">
      <c r="A3" s="264"/>
      <c r="B3" s="364"/>
      <c r="C3" s="364"/>
      <c r="D3" s="364"/>
      <c r="E3" s="364"/>
      <c r="F3" s="364"/>
      <c r="G3" s="364"/>
      <c r="I3" s="81" t="s">
        <v>587</v>
      </c>
    </row>
    <row r="4" spans="1:9" s="46" customFormat="1" x14ac:dyDescent="0.2">
      <c r="A4" s="264"/>
      <c r="B4" s="364"/>
      <c r="C4" s="364"/>
      <c r="D4" s="364"/>
      <c r="E4" s="364"/>
      <c r="F4" s="364"/>
      <c r="G4" s="364"/>
      <c r="H4" s="364"/>
      <c r="I4" s="364"/>
    </row>
    <row r="5" spans="1:9" s="46" customFormat="1" ht="40.5" customHeight="1" x14ac:dyDescent="0.2">
      <c r="A5" s="390" t="s">
        <v>591</v>
      </c>
      <c r="B5" s="390"/>
      <c r="C5" s="390"/>
      <c r="D5" s="390"/>
      <c r="E5" s="390"/>
      <c r="F5" s="390"/>
      <c r="G5" s="390"/>
      <c r="H5" s="390"/>
      <c r="I5" s="390"/>
    </row>
    <row r="6" spans="1:9" s="46" customFormat="1" x14ac:dyDescent="0.2">
      <c r="A6" s="264"/>
      <c r="B6" s="364"/>
      <c r="C6" s="364"/>
      <c r="D6" s="364"/>
      <c r="E6" s="364"/>
      <c r="F6" s="364"/>
      <c r="G6" s="364"/>
      <c r="H6" s="496" t="s">
        <v>1</v>
      </c>
      <c r="I6" s="496"/>
    </row>
    <row r="7" spans="1:9" s="46" customFormat="1" x14ac:dyDescent="0.2">
      <c r="A7" s="265" t="s">
        <v>2</v>
      </c>
      <c r="B7" s="364"/>
      <c r="C7" s="364"/>
      <c r="D7" s="364"/>
      <c r="E7" s="364"/>
      <c r="F7" s="364"/>
      <c r="G7" s="495"/>
      <c r="H7" s="481">
        <v>2025</v>
      </c>
      <c r="I7" s="482"/>
    </row>
    <row r="8" spans="1:9" s="46" customFormat="1" x14ac:dyDescent="0.2">
      <c r="A8" s="83" t="s">
        <v>429</v>
      </c>
      <c r="B8" s="364"/>
      <c r="C8" s="364"/>
      <c r="D8" s="364"/>
      <c r="E8" s="364"/>
      <c r="F8" s="364"/>
      <c r="G8" s="495"/>
      <c r="H8" s="481" t="s">
        <v>603</v>
      </c>
      <c r="I8" s="482"/>
    </row>
    <row r="9" spans="1:9" s="46" customFormat="1" x14ac:dyDescent="0.2">
      <c r="A9" s="265" t="s">
        <v>3</v>
      </c>
      <c r="B9" s="356" t="s">
        <v>4</v>
      </c>
      <c r="C9" s="356"/>
      <c r="D9" s="356"/>
      <c r="E9" s="356"/>
      <c r="F9" s="356"/>
      <c r="G9" s="393"/>
      <c r="H9" s="481">
        <v>4</v>
      </c>
      <c r="I9" s="482"/>
    </row>
    <row r="10" spans="1:9" s="46" customFormat="1" x14ac:dyDescent="0.2">
      <c r="A10" s="265" t="s">
        <v>6</v>
      </c>
      <c r="B10" s="356" t="s">
        <v>431</v>
      </c>
      <c r="C10" s="356"/>
      <c r="D10" s="356"/>
      <c r="E10" s="356"/>
      <c r="F10" s="356"/>
      <c r="G10" s="393"/>
      <c r="H10" s="481" t="s">
        <v>7</v>
      </c>
      <c r="I10" s="482"/>
    </row>
    <row r="11" spans="1:9" s="46" customFormat="1" x14ac:dyDescent="0.2">
      <c r="A11" s="265" t="s">
        <v>8</v>
      </c>
      <c r="B11" s="356" t="s">
        <v>430</v>
      </c>
      <c r="C11" s="356"/>
      <c r="D11" s="356"/>
      <c r="E11" s="356"/>
      <c r="F11" s="356"/>
      <c r="G11" s="393"/>
      <c r="H11" s="481" t="s">
        <v>9</v>
      </c>
      <c r="I11" s="482"/>
    </row>
    <row r="12" spans="1:9" s="46" customFormat="1" x14ac:dyDescent="0.2">
      <c r="A12" s="265" t="s">
        <v>10</v>
      </c>
      <c r="B12" s="356" t="s">
        <v>11</v>
      </c>
      <c r="C12" s="356"/>
      <c r="D12" s="356"/>
      <c r="E12" s="356"/>
      <c r="F12" s="356"/>
      <c r="G12" s="393"/>
      <c r="H12" s="481" t="s">
        <v>415</v>
      </c>
      <c r="I12" s="482"/>
    </row>
    <row r="13" spans="1:9" s="46" customFormat="1" ht="30.75" customHeight="1" x14ac:dyDescent="0.2">
      <c r="A13" s="265" t="s">
        <v>13</v>
      </c>
      <c r="B13" s="356" t="s">
        <v>592</v>
      </c>
      <c r="C13" s="356"/>
      <c r="D13" s="356"/>
      <c r="E13" s="356"/>
      <c r="F13" s="356"/>
      <c r="G13" s="393"/>
      <c r="H13" s="481">
        <v>158</v>
      </c>
      <c r="I13" s="482"/>
    </row>
    <row r="14" spans="1:9" s="46" customFormat="1" x14ac:dyDescent="0.2">
      <c r="A14" s="264"/>
      <c r="B14" s="483"/>
      <c r="C14" s="483"/>
      <c r="D14" s="483"/>
      <c r="E14" s="483"/>
      <c r="F14" s="483"/>
      <c r="G14" s="483"/>
      <c r="H14" s="484"/>
      <c r="I14" s="484"/>
    </row>
    <row r="15" spans="1:9" s="264" customFormat="1" x14ac:dyDescent="0.2">
      <c r="A15" s="186" t="s">
        <v>300</v>
      </c>
      <c r="B15" s="485" t="s">
        <v>301</v>
      </c>
      <c r="C15" s="486"/>
      <c r="D15" s="486"/>
      <c r="E15" s="486"/>
      <c r="F15" s="486"/>
      <c r="G15" s="486"/>
      <c r="H15" s="486"/>
      <c r="I15" s="487"/>
    </row>
    <row r="16" spans="1:9" s="264" customFormat="1" x14ac:dyDescent="0.2">
      <c r="A16" s="263" t="s">
        <v>14</v>
      </c>
      <c r="B16" s="481" t="s">
        <v>15</v>
      </c>
      <c r="C16" s="488"/>
      <c r="D16" s="488"/>
      <c r="E16" s="488"/>
      <c r="F16" s="488"/>
      <c r="G16" s="488"/>
      <c r="H16" s="488"/>
      <c r="I16" s="482"/>
    </row>
    <row r="17" spans="1:15" s="46" customFormat="1" x14ac:dyDescent="0.2">
      <c r="A17" s="187" t="s">
        <v>374</v>
      </c>
      <c r="B17" s="489"/>
      <c r="C17" s="490"/>
      <c r="D17" s="490"/>
      <c r="E17" s="490"/>
      <c r="F17" s="490"/>
      <c r="G17" s="490"/>
      <c r="H17" s="490"/>
      <c r="I17" s="491"/>
    </row>
    <row r="18" spans="1:15" s="46" customFormat="1" ht="25.5" x14ac:dyDescent="0.2">
      <c r="A18" s="118" t="s">
        <v>595</v>
      </c>
      <c r="B18" s="492">
        <v>870</v>
      </c>
      <c r="C18" s="493"/>
      <c r="D18" s="493"/>
      <c r="E18" s="493"/>
      <c r="F18" s="493"/>
      <c r="G18" s="493"/>
      <c r="H18" s="493"/>
      <c r="I18" s="494"/>
    </row>
    <row r="19" spans="1:15" s="46" customFormat="1" x14ac:dyDescent="0.2">
      <c r="A19" s="118" t="s">
        <v>597</v>
      </c>
      <c r="B19" s="268"/>
      <c r="C19" s="266"/>
      <c r="D19" s="266"/>
      <c r="E19" s="266"/>
      <c r="F19" s="266"/>
      <c r="G19" s="266"/>
      <c r="H19" s="266"/>
      <c r="I19" s="267">
        <v>242</v>
      </c>
    </row>
    <row r="20" spans="1:15" s="46" customFormat="1" ht="25.5" x14ac:dyDescent="0.2">
      <c r="A20" s="118" t="s">
        <v>596</v>
      </c>
      <c r="B20" s="478">
        <v>520</v>
      </c>
      <c r="C20" s="479"/>
      <c r="D20" s="479"/>
      <c r="E20" s="479"/>
      <c r="F20" s="479"/>
      <c r="G20" s="479"/>
      <c r="H20" s="479"/>
      <c r="I20" s="480"/>
    </row>
    <row r="21" spans="1:15" s="264" customFormat="1" x14ac:dyDescent="0.2">
      <c r="A21" s="170" t="s">
        <v>106</v>
      </c>
      <c r="B21" s="474">
        <f>SUM(B18:I20)</f>
        <v>1632</v>
      </c>
      <c r="C21" s="475"/>
      <c r="D21" s="475"/>
      <c r="E21" s="475"/>
      <c r="F21" s="475"/>
      <c r="G21" s="475"/>
      <c r="H21" s="475"/>
      <c r="I21" s="476"/>
      <c r="J21" s="58"/>
      <c r="K21" s="58"/>
      <c r="L21" s="58"/>
      <c r="M21" s="58"/>
      <c r="N21" s="58"/>
      <c r="O21" s="58"/>
    </row>
    <row r="22" spans="1:15" s="46" customFormat="1" ht="38.1" customHeight="1" x14ac:dyDescent="0.2">
      <c r="A22" s="366" t="s">
        <v>419</v>
      </c>
      <c r="B22" s="366"/>
      <c r="C22" s="119"/>
      <c r="D22" s="259"/>
      <c r="E22" s="121" t="s">
        <v>401</v>
      </c>
      <c r="F22" s="122"/>
      <c r="G22" s="130"/>
      <c r="H22" s="130"/>
      <c r="I22" s="130"/>
    </row>
    <row r="23" spans="1:15" s="46" customFormat="1" ht="12.95" customHeight="1" x14ac:dyDescent="0.2">
      <c r="A23" s="383"/>
      <c r="B23" s="383"/>
      <c r="C23" s="261" t="s">
        <v>28</v>
      </c>
      <c r="D23" s="262"/>
      <c r="E23" s="477" t="s">
        <v>29</v>
      </c>
      <c r="F23" s="477"/>
    </row>
    <row r="24" spans="1:15" s="46" customFormat="1" ht="12.95" customHeight="1" x14ac:dyDescent="0.2">
      <c r="A24" s="383"/>
      <c r="B24" s="383"/>
      <c r="C24" s="265"/>
      <c r="D24" s="262"/>
      <c r="E24" s="359"/>
      <c r="F24" s="359"/>
    </row>
    <row r="25" spans="1:15" s="46" customFormat="1" ht="12.95" customHeight="1" x14ac:dyDescent="0.2">
      <c r="A25" s="356"/>
      <c r="B25" s="356"/>
      <c r="C25" s="260"/>
      <c r="D25" s="260"/>
      <c r="E25" s="356"/>
      <c r="F25" s="356"/>
    </row>
    <row r="26" spans="1:15" s="46" customFormat="1" x14ac:dyDescent="0.2">
      <c r="A26" s="383" t="s">
        <v>418</v>
      </c>
      <c r="B26" s="383"/>
      <c r="C26" s="16"/>
      <c r="D26" s="262"/>
      <c r="E26" s="384" t="s">
        <v>402</v>
      </c>
      <c r="F26" s="384"/>
      <c r="G26" s="384"/>
      <c r="H26" s="384"/>
    </row>
    <row r="27" spans="1:15" s="46" customFormat="1" x14ac:dyDescent="0.2">
      <c r="A27" s="383"/>
      <c r="B27" s="383"/>
      <c r="C27" s="261" t="s">
        <v>28</v>
      </c>
      <c r="D27" s="262"/>
      <c r="E27" s="358" t="s">
        <v>29</v>
      </c>
      <c r="F27" s="358"/>
    </row>
    <row r="28" spans="1:15" s="46" customFormat="1" x14ac:dyDescent="0.2">
      <c r="A28" s="383"/>
      <c r="B28" s="383"/>
      <c r="C28" s="265"/>
      <c r="D28" s="262"/>
      <c r="E28" s="359"/>
      <c r="F28" s="359"/>
    </row>
    <row r="29" spans="1:15" s="46" customFormat="1" x14ac:dyDescent="0.2"/>
    <row r="30" spans="1:15" s="46" customFormat="1" x14ac:dyDescent="0.2"/>
    <row r="31" spans="1:15" s="46" customFormat="1" x14ac:dyDescent="0.2"/>
  </sheetData>
  <mergeCells count="44">
    <mergeCell ref="B8:G8"/>
    <mergeCell ref="H8:I8"/>
    <mergeCell ref="B1:G1"/>
    <mergeCell ref="B2:G2"/>
    <mergeCell ref="H2:I2"/>
    <mergeCell ref="B3:G3"/>
    <mergeCell ref="B4:G4"/>
    <mergeCell ref="H4:I4"/>
    <mergeCell ref="A5:I5"/>
    <mergeCell ref="B6:G6"/>
    <mergeCell ref="H6:I6"/>
    <mergeCell ref="B7:G7"/>
    <mergeCell ref="H7:I7"/>
    <mergeCell ref="B9:G9"/>
    <mergeCell ref="H9:I9"/>
    <mergeCell ref="B10:G10"/>
    <mergeCell ref="H10:I10"/>
    <mergeCell ref="B11:G11"/>
    <mergeCell ref="H11:I11"/>
    <mergeCell ref="B20:I20"/>
    <mergeCell ref="B12:G12"/>
    <mergeCell ref="H12:I12"/>
    <mergeCell ref="B13:G13"/>
    <mergeCell ref="H13:I13"/>
    <mergeCell ref="B14:G14"/>
    <mergeCell ref="H14:I14"/>
    <mergeCell ref="B15:I15"/>
    <mergeCell ref="B16:I16"/>
    <mergeCell ref="B17:I17"/>
    <mergeCell ref="B18:I18"/>
    <mergeCell ref="B21:I21"/>
    <mergeCell ref="A22:B22"/>
    <mergeCell ref="A23:B23"/>
    <mergeCell ref="E23:F23"/>
    <mergeCell ref="A24:B24"/>
    <mergeCell ref="E24:F24"/>
    <mergeCell ref="A28:B28"/>
    <mergeCell ref="E28:F28"/>
    <mergeCell ref="A25:B25"/>
    <mergeCell ref="E25:F25"/>
    <mergeCell ref="A26:B26"/>
    <mergeCell ref="E26:H26"/>
    <mergeCell ref="A27:B27"/>
    <mergeCell ref="E27:F27"/>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34"/>
  <sheetViews>
    <sheetView workbookViewId="0">
      <selection activeCell="AN33" sqref="A1:AN33"/>
    </sheetView>
  </sheetViews>
  <sheetFormatPr defaultColWidth="10.5" defaultRowHeight="11.45" customHeight="1" x14ac:dyDescent="0.2"/>
  <cols>
    <col min="1" max="40" width="12.83203125" style="46" customWidth="1"/>
    <col min="41" max="16384" width="10.5" style="91"/>
  </cols>
  <sheetData>
    <row r="1" spans="1:40" s="46" customFormat="1" ht="12.95" customHeight="1" x14ac:dyDescent="0.2">
      <c r="A1" s="205"/>
      <c r="B1" s="364"/>
      <c r="C1" s="364"/>
      <c r="D1" s="364"/>
      <c r="E1" s="364"/>
      <c r="F1" s="79">
        <v>12</v>
      </c>
    </row>
    <row r="2" spans="1:40" s="46" customFormat="1" ht="12.95" customHeight="1" x14ac:dyDescent="0.2">
      <c r="A2" s="205"/>
      <c r="B2" s="364"/>
      <c r="C2" s="364"/>
      <c r="D2" s="364"/>
      <c r="E2" s="364"/>
      <c r="F2" s="81" t="s">
        <v>0</v>
      </c>
    </row>
    <row r="3" spans="1:40" s="46" customFormat="1" ht="12.95" customHeight="1" x14ac:dyDescent="0.2">
      <c r="A3" s="205"/>
      <c r="B3" s="364"/>
      <c r="C3" s="364"/>
      <c r="D3" s="364"/>
      <c r="E3" s="364"/>
      <c r="F3" s="81" t="s">
        <v>31</v>
      </c>
    </row>
    <row r="4" spans="1:40" s="46" customFormat="1" ht="12.95" customHeight="1" x14ac:dyDescent="0.2">
      <c r="A4" s="205"/>
      <c r="B4" s="364"/>
      <c r="C4" s="364"/>
      <c r="D4" s="364"/>
      <c r="E4" s="364"/>
      <c r="F4" s="205"/>
    </row>
    <row r="5" spans="1:40" s="46" customFormat="1" ht="26.1" customHeight="1" x14ac:dyDescent="0.2">
      <c r="A5" s="205"/>
      <c r="B5" s="365" t="s">
        <v>32</v>
      </c>
      <c r="C5" s="365"/>
      <c r="D5" s="365"/>
      <c r="E5" s="365"/>
      <c r="F5" s="205"/>
    </row>
    <row r="6" spans="1:40" s="46" customFormat="1" ht="12.95" customHeight="1" x14ac:dyDescent="0.2">
      <c r="A6" s="205"/>
      <c r="B6" s="364"/>
      <c r="C6" s="364"/>
      <c r="D6" s="364"/>
      <c r="E6" s="364"/>
      <c r="F6" s="205"/>
    </row>
    <row r="7" spans="1:40" s="46" customFormat="1" ht="12.95" customHeight="1" x14ac:dyDescent="0.2">
      <c r="A7" s="205"/>
      <c r="B7" s="364"/>
      <c r="C7" s="364"/>
      <c r="D7" s="364"/>
      <c r="E7" s="364"/>
      <c r="F7" s="207" t="s">
        <v>1</v>
      </c>
    </row>
    <row r="8" spans="1:40" s="46" customFormat="1" ht="12.95" customHeight="1" x14ac:dyDescent="0.2">
      <c r="A8" s="202" t="s">
        <v>2</v>
      </c>
      <c r="B8" s="364"/>
      <c r="C8" s="364"/>
      <c r="D8" s="364"/>
      <c r="E8" s="364"/>
      <c r="F8" s="201">
        <v>2025</v>
      </c>
    </row>
    <row r="9" spans="1:40" s="46" customFormat="1" ht="12.95" customHeight="1" x14ac:dyDescent="0.2">
      <c r="A9" s="83" t="s">
        <v>428</v>
      </c>
      <c r="B9" s="364"/>
      <c r="C9" s="364"/>
      <c r="D9" s="364"/>
      <c r="E9" s="364"/>
      <c r="F9" s="201" t="s">
        <v>488</v>
      </c>
    </row>
    <row r="10" spans="1:40" s="46" customFormat="1" ht="12.95" customHeight="1" x14ac:dyDescent="0.2">
      <c r="A10" s="202" t="s">
        <v>3</v>
      </c>
      <c r="B10" s="356" t="s">
        <v>4</v>
      </c>
      <c r="C10" s="356"/>
      <c r="D10" s="356"/>
      <c r="E10" s="356"/>
      <c r="F10" s="201" t="s">
        <v>5</v>
      </c>
    </row>
    <row r="11" spans="1:40" s="46" customFormat="1" ht="30" customHeight="1" x14ac:dyDescent="0.2">
      <c r="A11" s="202" t="s">
        <v>6</v>
      </c>
      <c r="B11" s="356" t="s">
        <v>431</v>
      </c>
      <c r="C11" s="356"/>
      <c r="D11" s="356"/>
      <c r="E11" s="356"/>
      <c r="F11" s="201" t="s">
        <v>7</v>
      </c>
    </row>
    <row r="12" spans="1:40" s="46" customFormat="1" ht="36.75" customHeight="1" x14ac:dyDescent="0.2">
      <c r="A12" s="202" t="s">
        <v>8</v>
      </c>
      <c r="B12" s="356" t="s">
        <v>430</v>
      </c>
      <c r="C12" s="356"/>
      <c r="D12" s="356"/>
      <c r="E12" s="356"/>
      <c r="F12" s="201" t="s">
        <v>9</v>
      </c>
    </row>
    <row r="13" spans="1:40" s="46" customFormat="1" ht="26.1" customHeight="1" x14ac:dyDescent="0.2">
      <c r="A13" s="202" t="s">
        <v>10</v>
      </c>
      <c r="B13" s="356" t="s">
        <v>11</v>
      </c>
      <c r="C13" s="356"/>
      <c r="D13" s="356"/>
      <c r="E13" s="356"/>
      <c r="F13" s="214" t="s">
        <v>12</v>
      </c>
    </row>
    <row r="14" spans="1:40" s="46" customFormat="1" ht="12.95" customHeight="1" x14ac:dyDescent="0.2">
      <c r="A14" s="202" t="s">
        <v>13</v>
      </c>
      <c r="B14" s="356" t="s">
        <v>33</v>
      </c>
      <c r="C14" s="356"/>
      <c r="D14" s="356"/>
      <c r="E14" s="356"/>
      <c r="F14" s="201">
        <v>15</v>
      </c>
    </row>
    <row r="15" spans="1:40" s="46" customFormat="1" ht="12.95" customHeight="1" x14ac:dyDescent="0.2">
      <c r="A15" s="205"/>
      <c r="B15" s="364"/>
      <c r="C15" s="364"/>
      <c r="D15" s="364"/>
      <c r="E15" s="364"/>
      <c r="F15" s="205"/>
    </row>
    <row r="16" spans="1:40" s="46" customFormat="1" ht="12.95" customHeight="1" x14ac:dyDescent="0.2">
      <c r="A16" s="360" t="s">
        <v>35</v>
      </c>
      <c r="B16" s="360" t="s">
        <v>36</v>
      </c>
      <c r="C16" s="360" t="s">
        <v>37</v>
      </c>
      <c r="D16" s="362" t="s">
        <v>38</v>
      </c>
      <c r="E16" s="362"/>
      <c r="F16" s="362"/>
      <c r="G16" s="362"/>
      <c r="H16" s="362"/>
      <c r="I16" s="362"/>
      <c r="J16" s="362" t="s">
        <v>38</v>
      </c>
      <c r="K16" s="362"/>
      <c r="L16" s="362"/>
      <c r="M16" s="362"/>
      <c r="N16" s="362"/>
      <c r="O16" s="362"/>
      <c r="P16" s="362"/>
      <c r="Q16" s="362"/>
      <c r="R16" s="362"/>
      <c r="S16" s="362"/>
      <c r="T16" s="362"/>
      <c r="U16" s="362"/>
      <c r="V16" s="362"/>
      <c r="W16" s="362" t="s">
        <v>39</v>
      </c>
      <c r="X16" s="362"/>
      <c r="Y16" s="362"/>
      <c r="Z16" s="362"/>
      <c r="AA16" s="360" t="s">
        <v>40</v>
      </c>
      <c r="AB16" s="362" t="s">
        <v>41</v>
      </c>
      <c r="AC16" s="362"/>
      <c r="AD16" s="362"/>
      <c r="AE16" s="362"/>
      <c r="AF16" s="362"/>
      <c r="AG16" s="362"/>
      <c r="AH16" s="362" t="s">
        <v>41</v>
      </c>
      <c r="AI16" s="362"/>
      <c r="AJ16" s="362"/>
      <c r="AK16" s="362"/>
      <c r="AL16" s="362"/>
      <c r="AM16" s="360" t="s">
        <v>42</v>
      </c>
      <c r="AN16" s="360" t="s">
        <v>43</v>
      </c>
    </row>
    <row r="17" spans="1:40" s="46" customFormat="1" ht="63" customHeight="1" x14ac:dyDescent="0.2">
      <c r="A17" s="363"/>
      <c r="B17" s="363"/>
      <c r="C17" s="363"/>
      <c r="D17" s="362" t="s">
        <v>44</v>
      </c>
      <c r="E17" s="362"/>
      <c r="F17" s="362" t="s">
        <v>45</v>
      </c>
      <c r="G17" s="362"/>
      <c r="H17" s="362" t="s">
        <v>46</v>
      </c>
      <c r="I17" s="362"/>
      <c r="J17" s="362" t="s">
        <v>47</v>
      </c>
      <c r="K17" s="362"/>
      <c r="L17" s="362" t="s">
        <v>48</v>
      </c>
      <c r="M17" s="362"/>
      <c r="N17" s="362" t="s">
        <v>49</v>
      </c>
      <c r="O17" s="362"/>
      <c r="P17" s="362" t="s">
        <v>50</v>
      </c>
      <c r="Q17" s="362"/>
      <c r="R17" s="362"/>
      <c r="S17" s="362"/>
      <c r="T17" s="362"/>
      <c r="U17" s="362"/>
      <c r="V17" s="362"/>
      <c r="W17" s="362" t="s">
        <v>51</v>
      </c>
      <c r="X17" s="362"/>
      <c r="Y17" s="362" t="s">
        <v>52</v>
      </c>
      <c r="Z17" s="362"/>
      <c r="AA17" s="363"/>
      <c r="AB17" s="362" t="s">
        <v>53</v>
      </c>
      <c r="AC17" s="362"/>
      <c r="AD17" s="362" t="s">
        <v>54</v>
      </c>
      <c r="AE17" s="362"/>
      <c r="AF17" s="362" t="s">
        <v>55</v>
      </c>
      <c r="AG17" s="362"/>
      <c r="AH17" s="362" t="s">
        <v>56</v>
      </c>
      <c r="AI17" s="362"/>
      <c r="AJ17" s="362" t="s">
        <v>57</v>
      </c>
      <c r="AK17" s="362"/>
      <c r="AL17" s="360" t="s">
        <v>58</v>
      </c>
      <c r="AM17" s="363"/>
      <c r="AN17" s="363"/>
    </row>
    <row r="18" spans="1:40" s="46" customFormat="1" ht="32.1" customHeight="1" x14ac:dyDescent="0.2">
      <c r="A18" s="363"/>
      <c r="B18" s="363"/>
      <c r="C18" s="363"/>
      <c r="D18" s="360" t="s">
        <v>59</v>
      </c>
      <c r="E18" s="360" t="s">
        <v>60</v>
      </c>
      <c r="F18" s="360" t="s">
        <v>59</v>
      </c>
      <c r="G18" s="360" t="s">
        <v>60</v>
      </c>
      <c r="H18" s="360" t="s">
        <v>59</v>
      </c>
      <c r="I18" s="360" t="s">
        <v>60</v>
      </c>
      <c r="J18" s="360" t="s">
        <v>59</v>
      </c>
      <c r="K18" s="360" t="s">
        <v>60</v>
      </c>
      <c r="L18" s="360" t="s">
        <v>59</v>
      </c>
      <c r="M18" s="360" t="s">
        <v>60</v>
      </c>
      <c r="N18" s="360" t="s">
        <v>59</v>
      </c>
      <c r="O18" s="360" t="s">
        <v>60</v>
      </c>
      <c r="P18" s="362" t="s">
        <v>59</v>
      </c>
      <c r="Q18" s="362"/>
      <c r="R18" s="362"/>
      <c r="S18" s="362"/>
      <c r="T18" s="362"/>
      <c r="U18" s="362"/>
      <c r="V18" s="360" t="s">
        <v>61</v>
      </c>
      <c r="W18" s="360" t="s">
        <v>59</v>
      </c>
      <c r="X18" s="360" t="s">
        <v>60</v>
      </c>
      <c r="Y18" s="360" t="s">
        <v>59</v>
      </c>
      <c r="Z18" s="360" t="s">
        <v>60</v>
      </c>
      <c r="AA18" s="363"/>
      <c r="AB18" s="360" t="s">
        <v>62</v>
      </c>
      <c r="AC18" s="360" t="s">
        <v>60</v>
      </c>
      <c r="AD18" s="360" t="s">
        <v>62</v>
      </c>
      <c r="AE18" s="360" t="s">
        <v>60</v>
      </c>
      <c r="AF18" s="360" t="s">
        <v>62</v>
      </c>
      <c r="AG18" s="360" t="s">
        <v>60</v>
      </c>
      <c r="AH18" s="360" t="s">
        <v>62</v>
      </c>
      <c r="AI18" s="360" t="s">
        <v>60</v>
      </c>
      <c r="AJ18" s="360" t="s">
        <v>62</v>
      </c>
      <c r="AK18" s="360" t="s">
        <v>60</v>
      </c>
      <c r="AL18" s="363"/>
      <c r="AM18" s="363"/>
      <c r="AN18" s="363"/>
    </row>
    <row r="19" spans="1:40" s="46" customFormat="1" ht="30.95" customHeight="1" x14ac:dyDescent="0.2">
      <c r="A19" s="361"/>
      <c r="B19" s="361"/>
      <c r="C19" s="361"/>
      <c r="D19" s="361"/>
      <c r="E19" s="361"/>
      <c r="F19" s="361"/>
      <c r="G19" s="361"/>
      <c r="H19" s="361"/>
      <c r="I19" s="361"/>
      <c r="J19" s="361"/>
      <c r="K19" s="361"/>
      <c r="L19" s="361"/>
      <c r="M19" s="361"/>
      <c r="N19" s="361"/>
      <c r="O19" s="361"/>
      <c r="P19" s="201" t="s">
        <v>63</v>
      </c>
      <c r="Q19" s="201" t="s">
        <v>64</v>
      </c>
      <c r="R19" s="201" t="s">
        <v>65</v>
      </c>
      <c r="S19" s="201" t="s">
        <v>66</v>
      </c>
      <c r="T19" s="201" t="s">
        <v>67</v>
      </c>
      <c r="U19" s="201" t="s">
        <v>68</v>
      </c>
      <c r="V19" s="361"/>
      <c r="W19" s="361"/>
      <c r="X19" s="361"/>
      <c r="Y19" s="361"/>
      <c r="Z19" s="361"/>
      <c r="AA19" s="361"/>
      <c r="AB19" s="361"/>
      <c r="AC19" s="361"/>
      <c r="AD19" s="361"/>
      <c r="AE19" s="361"/>
      <c r="AF19" s="361"/>
      <c r="AG19" s="361"/>
      <c r="AH19" s="361"/>
      <c r="AI19" s="361"/>
      <c r="AJ19" s="361"/>
      <c r="AK19" s="361"/>
      <c r="AL19" s="361"/>
      <c r="AM19" s="361"/>
      <c r="AN19" s="361"/>
    </row>
    <row r="20" spans="1:40" s="46" customFormat="1" ht="12.95" customHeight="1" x14ac:dyDescent="0.2">
      <c r="A20" s="201" t="s">
        <v>14</v>
      </c>
      <c r="B20" s="201" t="s">
        <v>15</v>
      </c>
      <c r="C20" s="201" t="s">
        <v>16</v>
      </c>
      <c r="D20" s="201" t="s">
        <v>17</v>
      </c>
      <c r="E20" s="201" t="s">
        <v>18</v>
      </c>
      <c r="F20" s="201" t="s">
        <v>19</v>
      </c>
      <c r="G20" s="201" t="s">
        <v>20</v>
      </c>
      <c r="H20" s="201" t="s">
        <v>21</v>
      </c>
      <c r="I20" s="201" t="s">
        <v>22</v>
      </c>
      <c r="J20" s="201" t="s">
        <v>69</v>
      </c>
      <c r="K20" s="201" t="s">
        <v>70</v>
      </c>
      <c r="L20" s="201" t="s">
        <v>71</v>
      </c>
      <c r="M20" s="201" t="s">
        <v>72</v>
      </c>
      <c r="N20" s="201" t="s">
        <v>73</v>
      </c>
      <c r="O20" s="201" t="s">
        <v>74</v>
      </c>
      <c r="P20" s="201" t="s">
        <v>75</v>
      </c>
      <c r="Q20" s="201" t="s">
        <v>76</v>
      </c>
      <c r="R20" s="201" t="s">
        <v>77</v>
      </c>
      <c r="S20" s="201" t="s">
        <v>78</v>
      </c>
      <c r="T20" s="201" t="s">
        <v>79</v>
      </c>
      <c r="U20" s="201" t="s">
        <v>80</v>
      </c>
      <c r="V20" s="201" t="s">
        <v>81</v>
      </c>
      <c r="W20" s="201" t="s">
        <v>82</v>
      </c>
      <c r="X20" s="201" t="s">
        <v>83</v>
      </c>
      <c r="Y20" s="201" t="s">
        <v>84</v>
      </c>
      <c r="Z20" s="201" t="s">
        <v>85</v>
      </c>
      <c r="AA20" s="201" t="s">
        <v>86</v>
      </c>
      <c r="AB20" s="201" t="s">
        <v>87</v>
      </c>
      <c r="AC20" s="201" t="s">
        <v>88</v>
      </c>
      <c r="AD20" s="201" t="s">
        <v>89</v>
      </c>
      <c r="AE20" s="201" t="s">
        <v>90</v>
      </c>
      <c r="AF20" s="201" t="s">
        <v>91</v>
      </c>
      <c r="AG20" s="201" t="s">
        <v>92</v>
      </c>
      <c r="AH20" s="201" t="s">
        <v>93</v>
      </c>
      <c r="AI20" s="201" t="s">
        <v>94</v>
      </c>
      <c r="AJ20" s="201" t="s">
        <v>95</v>
      </c>
      <c r="AK20" s="201" t="s">
        <v>96</v>
      </c>
      <c r="AL20" s="201" t="s">
        <v>97</v>
      </c>
      <c r="AM20" s="201" t="s">
        <v>98</v>
      </c>
      <c r="AN20" s="201" t="s">
        <v>99</v>
      </c>
    </row>
    <row r="21" spans="1:40" s="46" customFormat="1" ht="12.95" customHeight="1" x14ac:dyDescent="0.2">
      <c r="A21" s="10" t="s">
        <v>23</v>
      </c>
      <c r="B21" s="201" t="s">
        <v>100</v>
      </c>
      <c r="C21" s="201" t="s">
        <v>101</v>
      </c>
      <c r="D21" s="201" t="s">
        <v>100</v>
      </c>
      <c r="E21" s="201" t="s">
        <v>101</v>
      </c>
      <c r="F21" s="201" t="s">
        <v>100</v>
      </c>
      <c r="G21" s="201" t="s">
        <v>101</v>
      </c>
      <c r="H21" s="201" t="s">
        <v>100</v>
      </c>
      <c r="I21" s="201" t="s">
        <v>101</v>
      </c>
      <c r="J21" s="201" t="s">
        <v>100</v>
      </c>
      <c r="K21" s="201" t="s">
        <v>101</v>
      </c>
      <c r="L21" s="201" t="s">
        <v>100</v>
      </c>
      <c r="M21" s="201" t="s">
        <v>101</v>
      </c>
      <c r="N21" s="201" t="s">
        <v>100</v>
      </c>
      <c r="O21" s="201" t="s">
        <v>101</v>
      </c>
      <c r="P21" s="201" t="s">
        <v>100</v>
      </c>
      <c r="Q21" s="201" t="s">
        <v>100</v>
      </c>
      <c r="R21" s="201" t="s">
        <v>100</v>
      </c>
      <c r="S21" s="201" t="s">
        <v>100</v>
      </c>
      <c r="T21" s="201" t="s">
        <v>100</v>
      </c>
      <c r="U21" s="201" t="s">
        <v>100</v>
      </c>
      <c r="V21" s="201" t="s">
        <v>101</v>
      </c>
      <c r="W21" s="201" t="s">
        <v>100</v>
      </c>
      <c r="X21" s="201" t="s">
        <v>101</v>
      </c>
      <c r="Y21" s="201" t="s">
        <v>100</v>
      </c>
      <c r="Z21" s="201" t="s">
        <v>101</v>
      </c>
      <c r="AA21" s="201" t="s">
        <v>101</v>
      </c>
      <c r="AB21" s="201" t="s">
        <v>100</v>
      </c>
      <c r="AC21" s="201" t="s">
        <v>101</v>
      </c>
      <c r="AD21" s="201" t="s">
        <v>100</v>
      </c>
      <c r="AE21" s="201" t="s">
        <v>101</v>
      </c>
      <c r="AF21" s="201" t="s">
        <v>100</v>
      </c>
      <c r="AG21" s="201" t="s">
        <v>101</v>
      </c>
      <c r="AH21" s="201" t="s">
        <v>100</v>
      </c>
      <c r="AI21" s="201" t="s">
        <v>101</v>
      </c>
      <c r="AJ21" s="201" t="s">
        <v>100</v>
      </c>
      <c r="AK21" s="201" t="s">
        <v>101</v>
      </c>
      <c r="AL21" s="201" t="s">
        <v>101</v>
      </c>
      <c r="AM21" s="201" t="s">
        <v>101</v>
      </c>
      <c r="AN21" s="201" t="s">
        <v>101</v>
      </c>
    </row>
    <row r="22" spans="1:40" s="46" customFormat="1" ht="12.95" customHeight="1" x14ac:dyDescent="0.2">
      <c r="A22" s="11" t="s">
        <v>102</v>
      </c>
      <c r="B22" s="19">
        <v>2</v>
      </c>
      <c r="C22" s="94">
        <f>SUM(((17697*2.81)+(49728.57*71%))*B22)/1000</f>
        <v>170.0717094</v>
      </c>
      <c r="D22" s="212"/>
      <c r="E22" s="212"/>
      <c r="F22" s="19">
        <v>2</v>
      </c>
      <c r="G22" s="94">
        <f>SUM(C22*10%)</f>
        <v>17.007170940000002</v>
      </c>
      <c r="H22" s="19"/>
      <c r="I22" s="57"/>
      <c r="J22" s="212"/>
      <c r="K22" s="212"/>
      <c r="L22" s="212"/>
      <c r="M22" s="212"/>
      <c r="N22" s="212"/>
      <c r="O22" s="212"/>
      <c r="P22" s="212"/>
      <c r="Q22" s="212"/>
      <c r="R22" s="212"/>
      <c r="S22" s="212"/>
      <c r="T22" s="212"/>
      <c r="U22" s="212"/>
      <c r="V22" s="212"/>
      <c r="W22" s="212"/>
      <c r="X22" s="212"/>
      <c r="Y22" s="212"/>
      <c r="Z22" s="212"/>
      <c r="AA22" s="94">
        <f>SUM(E22+G22+I22+K22+M22+O22+V22+X22+Z22)</f>
        <v>17.007170940000002</v>
      </c>
      <c r="AB22" s="212"/>
      <c r="AC22" s="212"/>
      <c r="AD22" s="212"/>
      <c r="AE22" s="212"/>
      <c r="AF22" s="212"/>
      <c r="AG22" s="212"/>
      <c r="AH22" s="212"/>
      <c r="AI22" s="212"/>
      <c r="AJ22" s="212"/>
      <c r="AK22" s="212"/>
      <c r="AL22" s="212"/>
      <c r="AM22" s="57">
        <v>450.65</v>
      </c>
      <c r="AN22" s="54">
        <f>SUM(AM22)*12</f>
        <v>5407.7999999999993</v>
      </c>
    </row>
    <row r="23" spans="1:40" s="46" customFormat="1" ht="12.95" customHeight="1" x14ac:dyDescent="0.2">
      <c r="A23" s="11" t="s">
        <v>103</v>
      </c>
      <c r="B23" s="19">
        <v>17.5</v>
      </c>
      <c r="C23" s="94">
        <f>SUM(((17697*2.84)+(50259.48*71%))*B23)/1000</f>
        <v>1504.0149389999999</v>
      </c>
      <c r="D23" s="212"/>
      <c r="E23" s="212"/>
      <c r="F23" s="19">
        <v>17.5</v>
      </c>
      <c r="G23" s="94">
        <f>SUM(C23*10%)</f>
        <v>150.40149389999999</v>
      </c>
      <c r="H23" s="19">
        <v>10</v>
      </c>
      <c r="I23" s="57">
        <f>SUM((17697*20%)*H23)/1000</f>
        <v>35.393999999999998</v>
      </c>
      <c r="J23" s="212"/>
      <c r="K23" s="212"/>
      <c r="L23" s="212"/>
      <c r="M23" s="212"/>
      <c r="N23" s="212">
        <v>6</v>
      </c>
      <c r="O23" s="212">
        <f>SUM((17697*30%)*N23)/1000</f>
        <v>31.854599999999998</v>
      </c>
      <c r="P23" s="212"/>
      <c r="Q23" s="212"/>
      <c r="R23" s="212"/>
      <c r="S23" s="212"/>
      <c r="T23" s="212"/>
      <c r="U23" s="212"/>
      <c r="V23" s="212"/>
      <c r="W23" s="212"/>
      <c r="X23" s="212"/>
      <c r="Y23" s="212"/>
      <c r="Z23" s="212"/>
      <c r="AA23" s="94">
        <f>SUM(E23+G23+I23+K23+M23+O23+V23+X23+Z23)</f>
        <v>217.6500939</v>
      </c>
      <c r="AB23" s="212"/>
      <c r="AC23" s="212"/>
      <c r="AD23" s="212"/>
      <c r="AE23" s="212"/>
      <c r="AF23" s="212"/>
      <c r="AG23" s="212"/>
      <c r="AH23" s="212"/>
      <c r="AI23" s="212"/>
      <c r="AJ23" s="212"/>
      <c r="AK23" s="212"/>
      <c r="AL23" s="212"/>
      <c r="AM23" s="94">
        <v>2305.7199999999998</v>
      </c>
      <c r="AN23" s="54">
        <f>SUM(AM23)*12</f>
        <v>27668.639999999999</v>
      </c>
    </row>
    <row r="24" spans="1:40" s="46" customFormat="1" ht="12.95" customHeight="1" x14ac:dyDescent="0.2">
      <c r="A24" s="11" t="s">
        <v>104</v>
      </c>
      <c r="B24" s="19">
        <v>4</v>
      </c>
      <c r="C24" s="94">
        <f>SUM(((17697*2.86)+(50613.42*71%))*B24)/1000</f>
        <v>346.19579279999994</v>
      </c>
      <c r="D24" s="212"/>
      <c r="E24" s="212"/>
      <c r="F24" s="19">
        <v>4</v>
      </c>
      <c r="G24" s="94">
        <f>SUM(C24*10%)</f>
        <v>34.619579279999996</v>
      </c>
      <c r="H24" s="19"/>
      <c r="I24" s="57"/>
      <c r="J24" s="212"/>
      <c r="K24" s="212"/>
      <c r="L24" s="212"/>
      <c r="M24" s="212"/>
      <c r="N24" s="212"/>
      <c r="O24" s="212"/>
      <c r="P24" s="212"/>
      <c r="Q24" s="212"/>
      <c r="R24" s="212"/>
      <c r="S24" s="212"/>
      <c r="T24" s="212"/>
      <c r="U24" s="212"/>
      <c r="V24" s="212"/>
      <c r="W24" s="212"/>
      <c r="X24" s="212"/>
      <c r="Y24" s="212"/>
      <c r="Z24" s="212"/>
      <c r="AA24" s="94">
        <f>SUM(E24+G24+I24+K24+M24+O24+V24+X24+Z24)</f>
        <v>34.619579279999996</v>
      </c>
      <c r="AB24" s="212"/>
      <c r="AC24" s="212"/>
      <c r="AD24" s="212"/>
      <c r="AE24" s="212"/>
      <c r="AF24" s="212"/>
      <c r="AG24" s="212"/>
      <c r="AH24" s="212"/>
      <c r="AI24" s="212"/>
      <c r="AJ24" s="212"/>
      <c r="AK24" s="212"/>
      <c r="AL24" s="212"/>
      <c r="AM24" s="94">
        <v>580.97</v>
      </c>
      <c r="AN24" s="54">
        <f>SUM(AM24)*12</f>
        <v>6971.64</v>
      </c>
    </row>
    <row r="25" spans="1:40" s="46" customFormat="1" ht="12.95" customHeight="1" x14ac:dyDescent="0.2">
      <c r="A25" s="11" t="s">
        <v>105</v>
      </c>
      <c r="B25" s="19">
        <v>1</v>
      </c>
      <c r="C25" s="94">
        <f>SUM(((17697*2.9)+(51321.3*71%))*B25)/1000</f>
        <v>87.759422999999998</v>
      </c>
      <c r="D25" s="212"/>
      <c r="E25" s="212"/>
      <c r="F25" s="19">
        <v>1</v>
      </c>
      <c r="G25" s="94">
        <f>SUM(C25*10%)</f>
        <v>8.7759423000000005</v>
      </c>
      <c r="H25" s="19"/>
      <c r="I25" s="57"/>
      <c r="J25" s="212"/>
      <c r="K25" s="57"/>
      <c r="L25" s="212"/>
      <c r="M25" s="57"/>
      <c r="N25" s="212"/>
      <c r="O25" s="212"/>
      <c r="P25" s="212"/>
      <c r="Q25" s="212"/>
      <c r="R25" s="212"/>
      <c r="S25" s="212"/>
      <c r="T25" s="212"/>
      <c r="U25" s="212"/>
      <c r="V25" s="212"/>
      <c r="W25" s="212"/>
      <c r="X25" s="212"/>
      <c r="Y25" s="212"/>
      <c r="Z25" s="212"/>
      <c r="AA25" s="94">
        <f>SUM(E25+G25+I25+K25+M25+O25+V25+X25+Z25)</f>
        <v>8.7759423000000005</v>
      </c>
      <c r="AB25" s="212"/>
      <c r="AC25" s="212"/>
      <c r="AD25" s="212"/>
      <c r="AE25" s="57">
        <v>3.5640000000000001</v>
      </c>
      <c r="AF25" s="212"/>
      <c r="AG25" s="212"/>
      <c r="AH25" s="212"/>
      <c r="AI25" s="212"/>
      <c r="AJ25" s="212"/>
      <c r="AK25" s="57"/>
      <c r="AL25" s="57"/>
      <c r="AM25" s="94">
        <v>123.87</v>
      </c>
      <c r="AN25" s="54">
        <f>SUM(AM25)*12</f>
        <v>1486.44</v>
      </c>
    </row>
    <row r="26" spans="1:40" s="46" customFormat="1" ht="12.95" customHeight="1" x14ac:dyDescent="0.2">
      <c r="A26" s="11" t="s">
        <v>106</v>
      </c>
      <c r="B26" s="93">
        <f>SUM(B22:B25)</f>
        <v>24.5</v>
      </c>
      <c r="C26" s="213">
        <v>1763.567</v>
      </c>
      <c r="D26" s="212"/>
      <c r="E26" s="212"/>
      <c r="F26" s="212"/>
      <c r="G26" s="212"/>
      <c r="H26" s="19"/>
      <c r="I26" s="57"/>
      <c r="J26" s="212"/>
      <c r="K26" s="57"/>
      <c r="L26" s="212"/>
      <c r="M26" s="57"/>
      <c r="N26" s="212"/>
      <c r="O26" s="212"/>
      <c r="P26" s="212"/>
      <c r="Q26" s="212"/>
      <c r="R26" s="212"/>
      <c r="S26" s="212"/>
      <c r="T26" s="212"/>
      <c r="U26" s="212"/>
      <c r="V26" s="212"/>
      <c r="W26" s="212"/>
      <c r="X26" s="212"/>
      <c r="Y26" s="212"/>
      <c r="Z26" s="212"/>
      <c r="AA26" s="57">
        <f t="shared" ref="AA26:AJ26" si="0">SUM(I26)</f>
        <v>0</v>
      </c>
      <c r="AB26" s="57">
        <f t="shared" si="0"/>
        <v>0</v>
      </c>
      <c r="AC26" s="57">
        <f t="shared" si="0"/>
        <v>0</v>
      </c>
      <c r="AD26" s="57">
        <f t="shared" si="0"/>
        <v>0</v>
      </c>
      <c r="AE26" s="57">
        <f t="shared" si="0"/>
        <v>0</v>
      </c>
      <c r="AF26" s="57">
        <f t="shared" si="0"/>
        <v>0</v>
      </c>
      <c r="AG26" s="57">
        <f t="shared" si="0"/>
        <v>0</v>
      </c>
      <c r="AH26" s="57">
        <f t="shared" si="0"/>
        <v>0</v>
      </c>
      <c r="AI26" s="57">
        <f t="shared" si="0"/>
        <v>0</v>
      </c>
      <c r="AJ26" s="57">
        <f t="shared" si="0"/>
        <v>0</v>
      </c>
      <c r="AK26" s="94">
        <f>SUM(AK25)</f>
        <v>0</v>
      </c>
      <c r="AL26" s="94">
        <f>SUM(AL25)</f>
        <v>0</v>
      </c>
      <c r="AM26" s="94">
        <f>SUM(AM22:AM25)</f>
        <v>3461.21</v>
      </c>
      <c r="AN26" s="94">
        <f>SUM(AN22:AN25)</f>
        <v>41534.520000000004</v>
      </c>
    </row>
    <row r="27" spans="1:40" s="46" customFormat="1" ht="12.95" customHeight="1" x14ac:dyDescent="0.2">
      <c r="A27" s="206"/>
      <c r="B27" s="206"/>
      <c r="C27" s="206"/>
      <c r="D27" s="356"/>
      <c r="E27" s="356"/>
      <c r="AK27" s="130"/>
      <c r="AL27" s="130"/>
    </row>
    <row r="28" spans="1:40" s="46" customFormat="1" ht="38.1" customHeight="1" x14ac:dyDescent="0.2">
      <c r="A28" s="202" t="s">
        <v>27</v>
      </c>
      <c r="B28" s="16"/>
      <c r="C28" s="204"/>
      <c r="D28" s="357"/>
      <c r="E28" s="357"/>
    </row>
    <row r="29" spans="1:40" s="46" customFormat="1" ht="12.95" customHeight="1" x14ac:dyDescent="0.2">
      <c r="A29" s="202"/>
      <c r="B29" s="203" t="s">
        <v>28</v>
      </c>
      <c r="C29" s="204"/>
      <c r="D29" s="358" t="s">
        <v>29</v>
      </c>
      <c r="E29" s="358"/>
    </row>
    <row r="30" spans="1:40" s="46" customFormat="1" ht="12.95" customHeight="1" x14ac:dyDescent="0.2">
      <c r="A30" s="202"/>
      <c r="B30" s="202"/>
      <c r="C30" s="204"/>
      <c r="D30" s="359"/>
      <c r="E30" s="359"/>
    </row>
    <row r="31" spans="1:40" s="46" customFormat="1" ht="12.95" customHeight="1" x14ac:dyDescent="0.2">
      <c r="A31" s="206"/>
      <c r="B31" s="206"/>
      <c r="C31" s="206"/>
      <c r="D31" s="356"/>
      <c r="E31" s="356"/>
    </row>
    <row r="32" spans="1:40" s="46" customFormat="1" ht="12.95" customHeight="1" x14ac:dyDescent="0.2">
      <c r="A32" s="202" t="s">
        <v>30</v>
      </c>
      <c r="B32" s="16"/>
      <c r="C32" s="204"/>
      <c r="D32" s="357"/>
      <c r="E32" s="357"/>
    </row>
    <row r="33" spans="1:5" s="46" customFormat="1" ht="12.95" customHeight="1" x14ac:dyDescent="0.2">
      <c r="A33" s="202"/>
      <c r="B33" s="203" t="s">
        <v>28</v>
      </c>
      <c r="C33" s="204"/>
      <c r="D33" s="358" t="s">
        <v>29</v>
      </c>
      <c r="E33" s="358"/>
    </row>
    <row r="34" spans="1:5" s="46" customFormat="1" ht="12.95" customHeight="1" x14ac:dyDescent="0.2">
      <c r="A34" s="202"/>
      <c r="B34" s="202"/>
      <c r="C34" s="204"/>
      <c r="D34" s="359"/>
      <c r="E34" s="359"/>
    </row>
  </sheetData>
  <mergeCells count="77">
    <mergeCell ref="B12:E12"/>
    <mergeCell ref="B1:E1"/>
    <mergeCell ref="B2:E2"/>
    <mergeCell ref="B3:E3"/>
    <mergeCell ref="B4:E4"/>
    <mergeCell ref="B5:E5"/>
    <mergeCell ref="B6:E6"/>
    <mergeCell ref="B7:E7"/>
    <mergeCell ref="B8:E8"/>
    <mergeCell ref="B9:E9"/>
    <mergeCell ref="B10:E10"/>
    <mergeCell ref="B11:E11"/>
    <mergeCell ref="B13:E13"/>
    <mergeCell ref="B14:E14"/>
    <mergeCell ref="B15:E15"/>
    <mergeCell ref="A16:A19"/>
    <mergeCell ref="B16:B19"/>
    <mergeCell ref="C16:C19"/>
    <mergeCell ref="D16:I16"/>
    <mergeCell ref="AN16:AN19"/>
    <mergeCell ref="D17:E17"/>
    <mergeCell ref="F17:G17"/>
    <mergeCell ref="H17:I17"/>
    <mergeCell ref="J17:K17"/>
    <mergeCell ref="L17:M17"/>
    <mergeCell ref="N17:O17"/>
    <mergeCell ref="P17:V17"/>
    <mergeCell ref="W17:X17"/>
    <mergeCell ref="Y17:Z17"/>
    <mergeCell ref="J16:V16"/>
    <mergeCell ref="W16:Z16"/>
    <mergeCell ref="AA16:AA19"/>
    <mergeCell ref="AB16:AG16"/>
    <mergeCell ref="AH16:AL16"/>
    <mergeCell ref="AM16:AM19"/>
    <mergeCell ref="AJ17:AK17"/>
    <mergeCell ref="AL17:AL19"/>
    <mergeCell ref="D18:D19"/>
    <mergeCell ref="E18:E19"/>
    <mergeCell ref="F18:F19"/>
    <mergeCell ref="G18:G19"/>
    <mergeCell ref="H18:H19"/>
    <mergeCell ref="I18:I19"/>
    <mergeCell ref="J18:J19"/>
    <mergeCell ref="K18:K19"/>
    <mergeCell ref="AB17:AC17"/>
    <mergeCell ref="AD17:AE17"/>
    <mergeCell ref="AF17:AG17"/>
    <mergeCell ref="AH17:AI17"/>
    <mergeCell ref="AK18:AK19"/>
    <mergeCell ref="AE18:AE19"/>
    <mergeCell ref="D27:E27"/>
    <mergeCell ref="D28:E28"/>
    <mergeCell ref="D29:E29"/>
    <mergeCell ref="D30:E30"/>
    <mergeCell ref="AD18:AD19"/>
    <mergeCell ref="W18:W19"/>
    <mergeCell ref="X18:X19"/>
    <mergeCell ref="Y18:Y19"/>
    <mergeCell ref="Z18:Z19"/>
    <mergeCell ref="AB18:AB19"/>
    <mergeCell ref="D31:E31"/>
    <mergeCell ref="D32:E32"/>
    <mergeCell ref="D33:E33"/>
    <mergeCell ref="D34:E34"/>
    <mergeCell ref="AJ18:AJ19"/>
    <mergeCell ref="AC18:AC19"/>
    <mergeCell ref="L18:L19"/>
    <mergeCell ref="M18:M19"/>
    <mergeCell ref="N18:N19"/>
    <mergeCell ref="O18:O19"/>
    <mergeCell ref="P18:U18"/>
    <mergeCell ref="V18:V19"/>
    <mergeCell ref="AF18:AF19"/>
    <mergeCell ref="AG18:AG19"/>
    <mergeCell ref="AH18:AH19"/>
    <mergeCell ref="AI18:AI19"/>
  </mergeCells>
  <pageMargins left="0.70866141732283472" right="0.70866141732283472" top="0.74803149606299213" bottom="0.74803149606299213" header="0.31496062992125984" footer="0.31496062992125984"/>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O30"/>
  <sheetViews>
    <sheetView workbookViewId="0">
      <selection activeCell="J27" sqref="A1:J27"/>
    </sheetView>
  </sheetViews>
  <sheetFormatPr defaultColWidth="10.5" defaultRowHeight="12.75" x14ac:dyDescent="0.2"/>
  <cols>
    <col min="1" max="1" width="46.6640625" style="46" customWidth="1"/>
    <col min="2" max="4" width="10.5" style="46" customWidth="1"/>
    <col min="5" max="5" width="9.83203125" style="46" customWidth="1"/>
    <col min="6" max="7" width="10.5" style="46" hidden="1" customWidth="1"/>
    <col min="8" max="8" width="20" style="46" customWidth="1"/>
    <col min="9" max="9" width="22" style="46" customWidth="1"/>
    <col min="10" max="16384" width="10.5" style="91"/>
  </cols>
  <sheetData>
    <row r="1" spans="1:9" s="46" customFormat="1" x14ac:dyDescent="0.2">
      <c r="A1" s="247"/>
      <c r="B1" s="364"/>
      <c r="C1" s="364"/>
      <c r="D1" s="364"/>
      <c r="E1" s="364"/>
      <c r="F1" s="364"/>
      <c r="G1" s="364"/>
      <c r="I1" s="81" t="s">
        <v>420</v>
      </c>
    </row>
    <row r="2" spans="1:9" s="46" customFormat="1" x14ac:dyDescent="0.2">
      <c r="A2" s="247"/>
      <c r="B2" s="364"/>
      <c r="C2" s="364"/>
      <c r="D2" s="364"/>
      <c r="E2" s="364"/>
      <c r="F2" s="364"/>
      <c r="G2" s="364"/>
      <c r="H2" s="390" t="s">
        <v>0</v>
      </c>
      <c r="I2" s="390"/>
    </row>
    <row r="3" spans="1:9" s="46" customFormat="1" x14ac:dyDescent="0.2">
      <c r="A3" s="247"/>
      <c r="B3" s="364"/>
      <c r="C3" s="364"/>
      <c r="D3" s="364"/>
      <c r="E3" s="364"/>
      <c r="F3" s="364"/>
      <c r="G3" s="364"/>
      <c r="I3" s="81" t="s">
        <v>587</v>
      </c>
    </row>
    <row r="4" spans="1:9" s="46" customFormat="1" x14ac:dyDescent="0.2">
      <c r="A4" s="247"/>
      <c r="B4" s="364"/>
      <c r="C4" s="364"/>
      <c r="D4" s="364"/>
      <c r="E4" s="364"/>
      <c r="F4" s="364"/>
      <c r="G4" s="364"/>
      <c r="H4" s="364"/>
      <c r="I4" s="364"/>
    </row>
    <row r="5" spans="1:9" s="46" customFormat="1" ht="40.5" customHeight="1" x14ac:dyDescent="0.2">
      <c r="A5" s="390" t="s">
        <v>594</v>
      </c>
      <c r="B5" s="390"/>
      <c r="C5" s="390"/>
      <c r="D5" s="390"/>
      <c r="E5" s="390"/>
      <c r="F5" s="390"/>
      <c r="G5" s="390"/>
      <c r="H5" s="390"/>
      <c r="I5" s="390"/>
    </row>
    <row r="6" spans="1:9" s="46" customFormat="1" x14ac:dyDescent="0.2">
      <c r="A6" s="247"/>
      <c r="B6" s="364"/>
      <c r="C6" s="364"/>
      <c r="D6" s="364"/>
      <c r="E6" s="364"/>
      <c r="F6" s="364"/>
      <c r="G6" s="364"/>
      <c r="H6" s="496" t="s">
        <v>1</v>
      </c>
      <c r="I6" s="496"/>
    </row>
    <row r="7" spans="1:9" s="46" customFormat="1" x14ac:dyDescent="0.2">
      <c r="A7" s="251" t="s">
        <v>2</v>
      </c>
      <c r="B7" s="364"/>
      <c r="C7" s="364"/>
      <c r="D7" s="364"/>
      <c r="E7" s="364"/>
      <c r="F7" s="364"/>
      <c r="G7" s="495"/>
      <c r="H7" s="481">
        <v>2025</v>
      </c>
      <c r="I7" s="482"/>
    </row>
    <row r="8" spans="1:9" s="46" customFormat="1" x14ac:dyDescent="0.2">
      <c r="A8" s="83" t="s">
        <v>429</v>
      </c>
      <c r="B8" s="364"/>
      <c r="C8" s="364"/>
      <c r="D8" s="364"/>
      <c r="E8" s="364"/>
      <c r="F8" s="364"/>
      <c r="G8" s="495"/>
      <c r="H8" s="481" t="s">
        <v>603</v>
      </c>
      <c r="I8" s="482"/>
    </row>
    <row r="9" spans="1:9" s="46" customFormat="1" x14ac:dyDescent="0.2">
      <c r="A9" s="251" t="s">
        <v>3</v>
      </c>
      <c r="B9" s="356" t="s">
        <v>4</v>
      </c>
      <c r="C9" s="356"/>
      <c r="D9" s="356"/>
      <c r="E9" s="356"/>
      <c r="F9" s="356"/>
      <c r="G9" s="393"/>
      <c r="H9" s="481">
        <v>4</v>
      </c>
      <c r="I9" s="482"/>
    </row>
    <row r="10" spans="1:9" s="46" customFormat="1" x14ac:dyDescent="0.2">
      <c r="A10" s="251" t="s">
        <v>6</v>
      </c>
      <c r="B10" s="356" t="s">
        <v>431</v>
      </c>
      <c r="C10" s="356"/>
      <c r="D10" s="356"/>
      <c r="E10" s="356"/>
      <c r="F10" s="356"/>
      <c r="G10" s="393"/>
      <c r="H10" s="481" t="s">
        <v>7</v>
      </c>
      <c r="I10" s="482"/>
    </row>
    <row r="11" spans="1:9" s="46" customFormat="1" x14ac:dyDescent="0.2">
      <c r="A11" s="251" t="s">
        <v>8</v>
      </c>
      <c r="B11" s="356" t="s">
        <v>430</v>
      </c>
      <c r="C11" s="356"/>
      <c r="D11" s="356"/>
      <c r="E11" s="356"/>
      <c r="F11" s="356"/>
      <c r="G11" s="393"/>
      <c r="H11" s="481" t="s">
        <v>9</v>
      </c>
      <c r="I11" s="482"/>
    </row>
    <row r="12" spans="1:9" s="46" customFormat="1" x14ac:dyDescent="0.2">
      <c r="A12" s="251" t="s">
        <v>10</v>
      </c>
      <c r="B12" s="356" t="s">
        <v>11</v>
      </c>
      <c r="C12" s="356"/>
      <c r="D12" s="356"/>
      <c r="E12" s="356"/>
      <c r="F12" s="356"/>
      <c r="G12" s="393"/>
      <c r="H12" s="481" t="s">
        <v>415</v>
      </c>
      <c r="I12" s="482"/>
    </row>
    <row r="13" spans="1:9" s="46" customFormat="1" x14ac:dyDescent="0.2">
      <c r="A13" s="251" t="s">
        <v>13</v>
      </c>
      <c r="B13" s="356" t="s">
        <v>593</v>
      </c>
      <c r="C13" s="356"/>
      <c r="D13" s="356"/>
      <c r="E13" s="356"/>
      <c r="F13" s="356"/>
      <c r="G13" s="393"/>
      <c r="H13" s="481">
        <v>154</v>
      </c>
      <c r="I13" s="482"/>
    </row>
    <row r="14" spans="1:9" s="46" customFormat="1" x14ac:dyDescent="0.2">
      <c r="A14" s="247"/>
      <c r="B14" s="483"/>
      <c r="C14" s="483"/>
      <c r="D14" s="483"/>
      <c r="E14" s="483"/>
      <c r="F14" s="483"/>
      <c r="G14" s="483"/>
      <c r="H14" s="484"/>
      <c r="I14" s="484"/>
    </row>
    <row r="15" spans="1:9" s="247" customFormat="1" x14ac:dyDescent="0.2">
      <c r="A15" s="186" t="s">
        <v>300</v>
      </c>
      <c r="B15" s="485" t="s">
        <v>301</v>
      </c>
      <c r="C15" s="486"/>
      <c r="D15" s="486"/>
      <c r="E15" s="486"/>
      <c r="F15" s="486"/>
      <c r="G15" s="486"/>
      <c r="H15" s="486"/>
      <c r="I15" s="487"/>
    </row>
    <row r="16" spans="1:9" s="247" customFormat="1" x14ac:dyDescent="0.2">
      <c r="A16" s="248" t="s">
        <v>14</v>
      </c>
      <c r="B16" s="481" t="s">
        <v>15</v>
      </c>
      <c r="C16" s="488"/>
      <c r="D16" s="488"/>
      <c r="E16" s="488"/>
      <c r="F16" s="488"/>
      <c r="G16" s="488"/>
      <c r="H16" s="488"/>
      <c r="I16" s="482"/>
    </row>
    <row r="17" spans="1:15" s="46" customFormat="1" x14ac:dyDescent="0.2">
      <c r="A17" s="187" t="s">
        <v>374</v>
      </c>
      <c r="B17" s="489"/>
      <c r="C17" s="490"/>
      <c r="D17" s="490"/>
      <c r="E17" s="490"/>
      <c r="F17" s="490"/>
      <c r="G17" s="490"/>
      <c r="H17" s="490"/>
      <c r="I17" s="491"/>
    </row>
    <row r="18" spans="1:15" s="46" customFormat="1" ht="25.5" x14ac:dyDescent="0.2">
      <c r="A18" s="118" t="s">
        <v>589</v>
      </c>
      <c r="B18" s="492">
        <v>318.3</v>
      </c>
      <c r="C18" s="493"/>
      <c r="D18" s="493"/>
      <c r="E18" s="493"/>
      <c r="F18" s="493"/>
      <c r="G18" s="493"/>
      <c r="H18" s="493"/>
      <c r="I18" s="494"/>
    </row>
    <row r="19" spans="1:15" s="46" customFormat="1" ht="25.5" x14ac:dyDescent="0.2">
      <c r="A19" s="118" t="s">
        <v>590</v>
      </c>
      <c r="B19" s="478">
        <v>251.7</v>
      </c>
      <c r="C19" s="479"/>
      <c r="D19" s="479"/>
      <c r="E19" s="479"/>
      <c r="F19" s="479"/>
      <c r="G19" s="479"/>
      <c r="H19" s="479"/>
      <c r="I19" s="480"/>
    </row>
    <row r="20" spans="1:15" s="247" customFormat="1" x14ac:dyDescent="0.2">
      <c r="A20" s="170" t="s">
        <v>106</v>
      </c>
      <c r="B20" s="474">
        <f>SUM(B18:B19)</f>
        <v>570</v>
      </c>
      <c r="C20" s="475"/>
      <c r="D20" s="475"/>
      <c r="E20" s="475"/>
      <c r="F20" s="475"/>
      <c r="G20" s="475"/>
      <c r="H20" s="475"/>
      <c r="I20" s="476"/>
      <c r="J20" s="58"/>
      <c r="K20" s="58"/>
      <c r="L20" s="58"/>
      <c r="M20" s="58"/>
      <c r="N20" s="58"/>
      <c r="O20" s="58"/>
    </row>
    <row r="21" spans="1:15" s="46" customFormat="1" ht="38.1" customHeight="1" x14ac:dyDescent="0.2">
      <c r="A21" s="366" t="s">
        <v>419</v>
      </c>
      <c r="B21" s="366"/>
      <c r="C21" s="119"/>
      <c r="D21" s="245"/>
      <c r="E21" s="121" t="s">
        <v>401</v>
      </c>
      <c r="F21" s="122"/>
      <c r="G21" s="130"/>
      <c r="H21" s="130"/>
      <c r="I21" s="130"/>
    </row>
    <row r="22" spans="1:15" s="46" customFormat="1" ht="12.95" customHeight="1" x14ac:dyDescent="0.2">
      <c r="A22" s="383"/>
      <c r="B22" s="383"/>
      <c r="C22" s="249" t="s">
        <v>28</v>
      </c>
      <c r="D22" s="250"/>
      <c r="E22" s="477" t="s">
        <v>29</v>
      </c>
      <c r="F22" s="477"/>
    </row>
    <row r="23" spans="1:15" s="46" customFormat="1" ht="12.95" customHeight="1" x14ac:dyDescent="0.2">
      <c r="A23" s="383"/>
      <c r="B23" s="383"/>
      <c r="C23" s="251"/>
      <c r="D23" s="250"/>
      <c r="E23" s="359"/>
      <c r="F23" s="359"/>
    </row>
    <row r="24" spans="1:15" s="46" customFormat="1" ht="12.95" customHeight="1" x14ac:dyDescent="0.2">
      <c r="A24" s="356"/>
      <c r="B24" s="356"/>
      <c r="C24" s="246"/>
      <c r="D24" s="246"/>
      <c r="E24" s="356"/>
      <c r="F24" s="356"/>
    </row>
    <row r="25" spans="1:15" s="46" customFormat="1" x14ac:dyDescent="0.2">
      <c r="A25" s="383" t="s">
        <v>418</v>
      </c>
      <c r="B25" s="383"/>
      <c r="C25" s="16"/>
      <c r="D25" s="250"/>
      <c r="E25" s="384" t="s">
        <v>402</v>
      </c>
      <c r="F25" s="384"/>
      <c r="G25" s="384"/>
      <c r="H25" s="384"/>
    </row>
    <row r="26" spans="1:15" s="46" customFormat="1" x14ac:dyDescent="0.2">
      <c r="A26" s="383"/>
      <c r="B26" s="383"/>
      <c r="C26" s="249" t="s">
        <v>28</v>
      </c>
      <c r="D26" s="250"/>
      <c r="E26" s="358" t="s">
        <v>29</v>
      </c>
      <c r="F26" s="358"/>
    </row>
    <row r="27" spans="1:15" s="46" customFormat="1" x14ac:dyDescent="0.2">
      <c r="A27" s="383"/>
      <c r="B27" s="383"/>
      <c r="C27" s="251"/>
      <c r="D27" s="250"/>
      <c r="E27" s="359"/>
      <c r="F27" s="359"/>
    </row>
    <row r="28" spans="1:15" s="46" customFormat="1" x14ac:dyDescent="0.2"/>
    <row r="29" spans="1:15" s="46" customFormat="1" x14ac:dyDescent="0.2"/>
    <row r="30" spans="1:15" s="46" customFormat="1" x14ac:dyDescent="0.2"/>
  </sheetData>
  <mergeCells count="44">
    <mergeCell ref="A27:B27"/>
    <mergeCell ref="E27:F27"/>
    <mergeCell ref="A24:B24"/>
    <mergeCell ref="E24:F24"/>
    <mergeCell ref="A25:B25"/>
    <mergeCell ref="E25:H25"/>
    <mergeCell ref="A26:B26"/>
    <mergeCell ref="E26:F26"/>
    <mergeCell ref="A23:B23"/>
    <mergeCell ref="E23:F23"/>
    <mergeCell ref="B19:I19"/>
    <mergeCell ref="B20:I20"/>
    <mergeCell ref="A21:B21"/>
    <mergeCell ref="A22:B22"/>
    <mergeCell ref="E22:F22"/>
    <mergeCell ref="B15:I15"/>
    <mergeCell ref="B16:I16"/>
    <mergeCell ref="B17:I17"/>
    <mergeCell ref="B18:I18"/>
    <mergeCell ref="B12:G12"/>
    <mergeCell ref="H12:I12"/>
    <mergeCell ref="B13:G13"/>
    <mergeCell ref="H13:I13"/>
    <mergeCell ref="B14:G14"/>
    <mergeCell ref="H14:I14"/>
    <mergeCell ref="B9:G9"/>
    <mergeCell ref="H9:I9"/>
    <mergeCell ref="B10:G10"/>
    <mergeCell ref="H10:I10"/>
    <mergeCell ref="B11:G11"/>
    <mergeCell ref="H11:I11"/>
    <mergeCell ref="B8:G8"/>
    <mergeCell ref="H8:I8"/>
    <mergeCell ref="B1:G1"/>
    <mergeCell ref="B2:G2"/>
    <mergeCell ref="H2:I2"/>
    <mergeCell ref="B3:G3"/>
    <mergeCell ref="B4:G4"/>
    <mergeCell ref="H4:I4"/>
    <mergeCell ref="A5:I5"/>
    <mergeCell ref="B6:G6"/>
    <mergeCell ref="H6:I6"/>
    <mergeCell ref="B7:G7"/>
    <mergeCell ref="H7:I7"/>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22">
    <tabColor rgb="FFFF0000"/>
    <outlinePr summaryBelow="0" summaryRight="0"/>
    <pageSetUpPr autoPageBreaks="0"/>
  </sheetPr>
  <dimension ref="A1:P41"/>
  <sheetViews>
    <sheetView zoomScale="106" zoomScaleNormal="106" workbookViewId="0">
      <selection activeCell="J42" sqref="A1:J42"/>
    </sheetView>
  </sheetViews>
  <sheetFormatPr defaultColWidth="10.5" defaultRowHeight="12.75" x14ac:dyDescent="0.2"/>
  <cols>
    <col min="1" max="1" width="56.33203125" style="1" customWidth="1"/>
    <col min="2" max="9" width="10.5" style="1" customWidth="1"/>
  </cols>
  <sheetData>
    <row r="1" spans="1:9" s="1" customFormat="1" x14ac:dyDescent="0.2">
      <c r="A1" s="2"/>
      <c r="B1" s="400"/>
      <c r="C1" s="400"/>
      <c r="D1" s="400"/>
      <c r="E1" s="400"/>
      <c r="F1" s="400"/>
      <c r="G1" s="400"/>
      <c r="I1" s="4" t="s">
        <v>420</v>
      </c>
    </row>
    <row r="2" spans="1:9" s="1" customFormat="1" ht="44.25" customHeight="1" x14ac:dyDescent="0.2">
      <c r="A2" s="2"/>
      <c r="B2" s="400"/>
      <c r="C2" s="400"/>
      <c r="D2" s="400"/>
      <c r="E2" s="400"/>
      <c r="F2" s="400"/>
      <c r="G2" s="400"/>
      <c r="H2" s="390" t="s">
        <v>0</v>
      </c>
      <c r="I2" s="390"/>
    </row>
    <row r="3" spans="1:9" s="1" customFormat="1" ht="8.25" customHeight="1" x14ac:dyDescent="0.2">
      <c r="A3" s="2"/>
      <c r="B3" s="400"/>
      <c r="C3" s="400"/>
      <c r="D3" s="400"/>
      <c r="E3" s="400"/>
      <c r="F3" s="400"/>
      <c r="G3" s="400"/>
      <c r="I3" s="47" t="s">
        <v>427</v>
      </c>
    </row>
    <row r="4" spans="1:9" s="1" customFormat="1" hidden="1" x14ac:dyDescent="0.2">
      <c r="A4" s="2"/>
      <c r="B4" s="400"/>
      <c r="C4" s="400"/>
      <c r="D4" s="400"/>
      <c r="E4" s="400"/>
      <c r="F4" s="400"/>
      <c r="G4" s="400"/>
      <c r="H4" s="400"/>
      <c r="I4" s="400"/>
    </row>
    <row r="5" spans="1:9" s="1" customFormat="1" ht="81.75" customHeight="1" x14ac:dyDescent="0.2">
      <c r="A5" s="502" t="s">
        <v>426</v>
      </c>
      <c r="B5" s="502"/>
      <c r="C5" s="502"/>
      <c r="D5" s="502"/>
      <c r="E5" s="502"/>
      <c r="F5" s="502"/>
      <c r="G5" s="502"/>
      <c r="H5" s="502"/>
      <c r="I5" s="502"/>
    </row>
    <row r="6" spans="1:9" s="1" customFormat="1" x14ac:dyDescent="0.2">
      <c r="A6" s="2"/>
      <c r="B6" s="400"/>
      <c r="C6" s="400"/>
      <c r="D6" s="400"/>
      <c r="E6" s="400"/>
      <c r="F6" s="400"/>
      <c r="G6" s="400"/>
      <c r="H6" s="496" t="s">
        <v>1</v>
      </c>
      <c r="I6" s="496"/>
    </row>
    <row r="7" spans="1:9" s="1" customFormat="1" x14ac:dyDescent="0.2">
      <c r="A7" s="6" t="s">
        <v>2</v>
      </c>
      <c r="B7" s="364"/>
      <c r="C7" s="364"/>
      <c r="D7" s="364"/>
      <c r="E7" s="364"/>
      <c r="F7" s="364"/>
      <c r="G7" s="495"/>
      <c r="H7" s="481">
        <v>2025</v>
      </c>
      <c r="I7" s="482"/>
    </row>
    <row r="8" spans="1:9" s="1" customFormat="1" x14ac:dyDescent="0.2">
      <c r="A8" s="8" t="s">
        <v>429</v>
      </c>
      <c r="B8" s="364"/>
      <c r="C8" s="364"/>
      <c r="D8" s="364"/>
      <c r="E8" s="364"/>
      <c r="F8" s="364"/>
      <c r="G8" s="495"/>
      <c r="H8" s="481" t="s">
        <v>608</v>
      </c>
      <c r="I8" s="482"/>
    </row>
    <row r="9" spans="1:9" s="1" customFormat="1" ht="12.75" customHeight="1" x14ac:dyDescent="0.2">
      <c r="A9" s="6" t="s">
        <v>3</v>
      </c>
      <c r="B9" s="356" t="s">
        <v>4</v>
      </c>
      <c r="C9" s="356"/>
      <c r="D9" s="356"/>
      <c r="E9" s="356"/>
      <c r="F9" s="356"/>
      <c r="G9" s="393"/>
      <c r="H9" s="481">
        <v>4</v>
      </c>
      <c r="I9" s="482"/>
    </row>
    <row r="10" spans="1:9" s="1" customFormat="1" ht="25.5" customHeight="1" x14ac:dyDescent="0.2">
      <c r="A10" s="6" t="s">
        <v>6</v>
      </c>
      <c r="B10" s="356" t="s">
        <v>431</v>
      </c>
      <c r="C10" s="356"/>
      <c r="D10" s="356"/>
      <c r="E10" s="356"/>
      <c r="F10" s="356"/>
      <c r="G10" s="393"/>
      <c r="H10" s="481" t="s">
        <v>7</v>
      </c>
      <c r="I10" s="482"/>
    </row>
    <row r="11" spans="1:9" s="1" customFormat="1" ht="48" customHeight="1" x14ac:dyDescent="0.2">
      <c r="A11" s="6" t="s">
        <v>8</v>
      </c>
      <c r="B11" s="356" t="s">
        <v>430</v>
      </c>
      <c r="C11" s="356"/>
      <c r="D11" s="356"/>
      <c r="E11" s="356"/>
      <c r="F11" s="356"/>
      <c r="G11" s="393"/>
      <c r="H11" s="481" t="s">
        <v>9</v>
      </c>
      <c r="I11" s="482"/>
    </row>
    <row r="12" spans="1:9" s="1" customFormat="1" ht="25.5" customHeight="1" x14ac:dyDescent="0.2">
      <c r="A12" s="6" t="s">
        <v>10</v>
      </c>
      <c r="B12" s="356" t="s">
        <v>11</v>
      </c>
      <c r="C12" s="356"/>
      <c r="D12" s="356"/>
      <c r="E12" s="356"/>
      <c r="F12" s="356"/>
      <c r="G12" s="393"/>
      <c r="H12" s="481" t="s">
        <v>415</v>
      </c>
      <c r="I12" s="482"/>
    </row>
    <row r="13" spans="1:9" s="1" customFormat="1" ht="12.75" customHeight="1" x14ac:dyDescent="0.2">
      <c r="A13" s="6" t="s">
        <v>13</v>
      </c>
      <c r="B13" s="356" t="s">
        <v>372</v>
      </c>
      <c r="C13" s="356"/>
      <c r="D13" s="356"/>
      <c r="E13" s="356"/>
      <c r="F13" s="356"/>
      <c r="G13" s="393"/>
      <c r="H13" s="481" t="s">
        <v>373</v>
      </c>
      <c r="I13" s="482"/>
    </row>
    <row r="14" spans="1:9" s="1" customFormat="1" x14ac:dyDescent="0.2">
      <c r="A14" s="9"/>
      <c r="B14" s="483"/>
      <c r="C14" s="483"/>
      <c r="D14" s="483"/>
      <c r="E14" s="483"/>
      <c r="F14" s="483"/>
      <c r="G14" s="483"/>
      <c r="H14" s="484"/>
      <c r="I14" s="484"/>
    </row>
    <row r="15" spans="1:9" s="9" customFormat="1" ht="12.75" customHeight="1" x14ac:dyDescent="0.2">
      <c r="A15" s="7" t="s">
        <v>300</v>
      </c>
      <c r="B15" s="481" t="s">
        <v>301</v>
      </c>
      <c r="C15" s="488"/>
      <c r="D15" s="488"/>
      <c r="E15" s="488"/>
      <c r="F15" s="488"/>
      <c r="G15" s="488"/>
      <c r="H15" s="488"/>
      <c r="I15" s="482"/>
    </row>
    <row r="16" spans="1:9" s="9" customFormat="1" x14ac:dyDescent="0.2">
      <c r="A16" s="7" t="s">
        <v>14</v>
      </c>
      <c r="B16" s="481" t="s">
        <v>15</v>
      </c>
      <c r="C16" s="488"/>
      <c r="D16" s="488"/>
      <c r="E16" s="488"/>
      <c r="F16" s="488"/>
      <c r="G16" s="488"/>
      <c r="H16" s="488"/>
      <c r="I16" s="482"/>
    </row>
    <row r="17" spans="1:9" s="1" customFormat="1" x14ac:dyDescent="0.2">
      <c r="A17" s="11" t="s">
        <v>374</v>
      </c>
      <c r="B17" s="489"/>
      <c r="C17" s="490"/>
      <c r="D17" s="490"/>
      <c r="E17" s="490"/>
      <c r="F17" s="490"/>
      <c r="G17" s="490"/>
      <c r="H17" s="490"/>
      <c r="I17" s="491"/>
    </row>
    <row r="18" spans="1:9" s="1" customFormat="1" x14ac:dyDescent="0.2">
      <c r="A18" s="11" t="s">
        <v>601</v>
      </c>
      <c r="B18" s="503">
        <v>34111.5</v>
      </c>
      <c r="C18" s="504"/>
      <c r="D18" s="504"/>
      <c r="E18" s="504"/>
      <c r="F18" s="504"/>
      <c r="G18" s="504"/>
      <c r="H18" s="504"/>
      <c r="I18" s="505"/>
    </row>
    <row r="19" spans="1:9" s="1" customFormat="1" x14ac:dyDescent="0.2">
      <c r="A19" s="194" t="s">
        <v>481</v>
      </c>
      <c r="B19" s="497">
        <v>588.5</v>
      </c>
      <c r="C19" s="497"/>
      <c r="D19" s="497"/>
      <c r="E19" s="497"/>
      <c r="F19" s="497"/>
      <c r="G19" s="497"/>
      <c r="H19" s="497"/>
      <c r="I19" s="497"/>
    </row>
    <row r="20" spans="1:9" s="1" customFormat="1" x14ac:dyDescent="0.2">
      <c r="A20" s="194" t="s">
        <v>602</v>
      </c>
      <c r="B20" s="497">
        <v>100</v>
      </c>
      <c r="C20" s="497"/>
      <c r="D20" s="497"/>
      <c r="E20" s="497"/>
      <c r="F20" s="497"/>
      <c r="G20" s="497"/>
      <c r="H20" s="497"/>
      <c r="I20" s="497"/>
    </row>
    <row r="21" spans="1:9" s="1" customFormat="1" ht="25.5" x14ac:dyDescent="0.2">
      <c r="A21" s="194" t="s">
        <v>482</v>
      </c>
      <c r="B21" s="497">
        <v>200</v>
      </c>
      <c r="C21" s="497"/>
      <c r="D21" s="497"/>
      <c r="E21" s="497"/>
      <c r="F21" s="497"/>
      <c r="G21" s="497"/>
      <c r="H21" s="497"/>
      <c r="I21" s="497"/>
    </row>
    <row r="22" spans="1:9" s="1" customFormat="1" ht="27" customHeight="1" x14ac:dyDescent="0.2">
      <c r="A22" s="194" t="s">
        <v>479</v>
      </c>
      <c r="B22" s="506">
        <v>200</v>
      </c>
      <c r="C22" s="507"/>
      <c r="D22" s="507"/>
      <c r="E22" s="507"/>
      <c r="F22" s="507"/>
      <c r="G22" s="507"/>
      <c r="H22" s="507"/>
      <c r="I22" s="508"/>
    </row>
    <row r="23" spans="1:9" s="1" customFormat="1" ht="25.5" x14ac:dyDescent="0.2">
      <c r="A23" s="194" t="s">
        <v>483</v>
      </c>
      <c r="B23" s="497">
        <v>300</v>
      </c>
      <c r="C23" s="497"/>
      <c r="D23" s="497"/>
      <c r="E23" s="497"/>
      <c r="F23" s="497"/>
      <c r="G23" s="497"/>
      <c r="H23" s="497"/>
      <c r="I23" s="497"/>
    </row>
    <row r="24" spans="1:9" s="1" customFormat="1" x14ac:dyDescent="0.2">
      <c r="A24" s="118" t="s">
        <v>475</v>
      </c>
      <c r="B24" s="497">
        <v>250</v>
      </c>
      <c r="C24" s="497"/>
      <c r="D24" s="497"/>
      <c r="E24" s="497"/>
      <c r="F24" s="497"/>
      <c r="G24" s="497"/>
      <c r="H24" s="497"/>
      <c r="I24" s="497"/>
    </row>
    <row r="25" spans="1:9" s="1" customFormat="1" ht="25.5" x14ac:dyDescent="0.2">
      <c r="A25" s="194" t="s">
        <v>478</v>
      </c>
      <c r="B25" s="499">
        <v>200</v>
      </c>
      <c r="C25" s="500"/>
      <c r="D25" s="500"/>
      <c r="E25" s="500"/>
      <c r="F25" s="500"/>
      <c r="G25" s="500"/>
      <c r="H25" s="500"/>
      <c r="I25" s="501"/>
    </row>
    <row r="26" spans="1:9" s="1" customFormat="1" ht="25.5" x14ac:dyDescent="0.2">
      <c r="A26" s="118" t="s">
        <v>471</v>
      </c>
      <c r="B26" s="492">
        <v>1000</v>
      </c>
      <c r="C26" s="493"/>
      <c r="D26" s="493"/>
      <c r="E26" s="493"/>
      <c r="F26" s="493"/>
      <c r="G26" s="493"/>
      <c r="H26" s="493"/>
      <c r="I26" s="494"/>
    </row>
    <row r="27" spans="1:9" s="1" customFormat="1" ht="25.5" x14ac:dyDescent="0.2">
      <c r="A27" s="118" t="s">
        <v>472</v>
      </c>
      <c r="B27" s="492">
        <v>300</v>
      </c>
      <c r="C27" s="493"/>
      <c r="D27" s="493"/>
      <c r="E27" s="493"/>
      <c r="F27" s="493"/>
      <c r="G27" s="493"/>
      <c r="H27" s="493"/>
      <c r="I27" s="494"/>
    </row>
    <row r="28" spans="1:9" s="1" customFormat="1" ht="25.5" x14ac:dyDescent="0.2">
      <c r="A28" s="118" t="s">
        <v>473</v>
      </c>
      <c r="B28" s="492">
        <v>300</v>
      </c>
      <c r="C28" s="493"/>
      <c r="D28" s="493"/>
      <c r="E28" s="493"/>
      <c r="F28" s="493"/>
      <c r="G28" s="493"/>
      <c r="H28" s="493"/>
      <c r="I28" s="494"/>
    </row>
    <row r="29" spans="1:9" s="1" customFormat="1" x14ac:dyDescent="0.2">
      <c r="A29" s="118" t="s">
        <v>474</v>
      </c>
      <c r="B29" s="478">
        <v>6250</v>
      </c>
      <c r="C29" s="479"/>
      <c r="D29" s="479"/>
      <c r="E29" s="479"/>
      <c r="F29" s="479"/>
      <c r="G29" s="479"/>
      <c r="H29" s="479"/>
      <c r="I29" s="480"/>
    </row>
    <row r="30" spans="1:9" s="1" customFormat="1" x14ac:dyDescent="0.2">
      <c r="A30" s="118" t="s">
        <v>477</v>
      </c>
      <c r="B30" s="492">
        <v>1000</v>
      </c>
      <c r="C30" s="493"/>
      <c r="D30" s="493"/>
      <c r="E30" s="493"/>
      <c r="F30" s="493"/>
      <c r="G30" s="493"/>
      <c r="H30" s="493"/>
      <c r="I30" s="494"/>
    </row>
    <row r="31" spans="1:9" s="1" customFormat="1" x14ac:dyDescent="0.2">
      <c r="A31" s="118" t="s">
        <v>476</v>
      </c>
      <c r="B31" s="492">
        <v>150</v>
      </c>
      <c r="C31" s="493"/>
      <c r="D31" s="493"/>
      <c r="E31" s="493"/>
      <c r="F31" s="493"/>
      <c r="G31" s="493"/>
      <c r="H31" s="493"/>
      <c r="I31" s="494"/>
    </row>
    <row r="32" spans="1:9" s="1" customFormat="1" x14ac:dyDescent="0.2">
      <c r="A32" s="194" t="s">
        <v>484</v>
      </c>
      <c r="B32" s="497">
        <v>100</v>
      </c>
      <c r="C32" s="497"/>
      <c r="D32" s="497"/>
      <c r="E32" s="497"/>
      <c r="F32" s="497"/>
      <c r="G32" s="497"/>
      <c r="H32" s="497"/>
      <c r="I32" s="497"/>
    </row>
    <row r="33" spans="1:16" s="1" customFormat="1" x14ac:dyDescent="0.2">
      <c r="A33" s="194" t="s">
        <v>480</v>
      </c>
      <c r="B33" s="497">
        <v>300</v>
      </c>
      <c r="C33" s="497"/>
      <c r="D33" s="497"/>
      <c r="E33" s="497"/>
      <c r="F33" s="497"/>
      <c r="G33" s="497"/>
      <c r="H33" s="497"/>
      <c r="I33" s="497"/>
    </row>
    <row r="34" spans="1:16" s="9" customFormat="1" x14ac:dyDescent="0.2">
      <c r="A34" s="170" t="s">
        <v>106</v>
      </c>
      <c r="B34" s="474">
        <f>SUM(B18:I33)</f>
        <v>45350</v>
      </c>
      <c r="C34" s="475"/>
      <c r="D34" s="475"/>
      <c r="E34" s="475"/>
      <c r="F34" s="475"/>
      <c r="G34" s="475"/>
      <c r="H34" s="475"/>
      <c r="I34" s="476"/>
      <c r="J34" s="58"/>
      <c r="K34" s="58"/>
      <c r="L34" s="58"/>
      <c r="M34" s="58"/>
      <c r="N34" s="58"/>
      <c r="O34" s="58"/>
      <c r="P34" s="59"/>
    </row>
    <row r="35" spans="1:16" s="1" customFormat="1" ht="38.1" customHeight="1" x14ac:dyDescent="0.2">
      <c r="A35" s="498" t="s">
        <v>419</v>
      </c>
      <c r="B35" s="498"/>
      <c r="C35" s="119"/>
      <c r="D35" s="120"/>
      <c r="E35" s="121" t="s">
        <v>401</v>
      </c>
      <c r="F35" s="122"/>
      <c r="G35" s="56"/>
      <c r="H35" s="56"/>
      <c r="I35" s="56"/>
      <c r="J35" s="46"/>
    </row>
    <row r="36" spans="1:16" s="1" customFormat="1" ht="12.95" customHeight="1" x14ac:dyDescent="0.2">
      <c r="A36" s="386"/>
      <c r="B36" s="386"/>
      <c r="C36" s="18" t="s">
        <v>28</v>
      </c>
      <c r="D36" s="17"/>
      <c r="E36" s="387" t="s">
        <v>29</v>
      </c>
      <c r="F36" s="387"/>
    </row>
    <row r="37" spans="1:16" s="1" customFormat="1" ht="12.95" customHeight="1" x14ac:dyDescent="0.2">
      <c r="A37" s="383"/>
      <c r="B37" s="383"/>
      <c r="C37" s="77"/>
      <c r="D37" s="17"/>
      <c r="E37" s="388"/>
      <c r="F37" s="388"/>
    </row>
    <row r="38" spans="1:16" s="1" customFormat="1" ht="12.95" customHeight="1" x14ac:dyDescent="0.2">
      <c r="A38" s="389"/>
      <c r="B38" s="389"/>
      <c r="C38" s="76"/>
      <c r="D38" s="76"/>
      <c r="E38" s="389"/>
      <c r="F38" s="389"/>
    </row>
    <row r="39" spans="1:16" s="1" customFormat="1" ht="12.95" customHeight="1" x14ac:dyDescent="0.2">
      <c r="A39" s="385" t="s">
        <v>418</v>
      </c>
      <c r="B39" s="385"/>
      <c r="C39" s="16"/>
      <c r="D39" s="17"/>
      <c r="E39" s="384" t="s">
        <v>402</v>
      </c>
      <c r="F39" s="384"/>
      <c r="G39" s="384"/>
      <c r="H39" s="384"/>
    </row>
    <row r="40" spans="1:16" s="1" customFormat="1" ht="12.95" customHeight="1" x14ac:dyDescent="0.2">
      <c r="A40" s="386"/>
      <c r="B40" s="386"/>
      <c r="C40" s="18" t="s">
        <v>28</v>
      </c>
      <c r="D40" s="17"/>
      <c r="E40" s="387" t="s">
        <v>29</v>
      </c>
      <c r="F40" s="387"/>
    </row>
    <row r="41" spans="1:16" s="1" customFormat="1" ht="12.95" customHeight="1" x14ac:dyDescent="0.2">
      <c r="A41" s="383"/>
      <c r="B41" s="383"/>
      <c r="C41" s="51"/>
      <c r="D41" s="17"/>
      <c r="E41" s="388"/>
      <c r="F41" s="388"/>
    </row>
  </sheetData>
  <mergeCells count="58">
    <mergeCell ref="B12:G12"/>
    <mergeCell ref="H12:I12"/>
    <mergeCell ref="B18:I18"/>
    <mergeCell ref="B22:I22"/>
    <mergeCell ref="B14:G14"/>
    <mergeCell ref="H14:I14"/>
    <mergeCell ref="B15:I15"/>
    <mergeCell ref="B16:I16"/>
    <mergeCell ref="B17:I17"/>
    <mergeCell ref="B19:I19"/>
    <mergeCell ref="B21:I21"/>
    <mergeCell ref="B20:I20"/>
    <mergeCell ref="B9:G9"/>
    <mergeCell ref="H9:I9"/>
    <mergeCell ref="B10:G10"/>
    <mergeCell ref="H10:I10"/>
    <mergeCell ref="B11:G11"/>
    <mergeCell ref="H11:I11"/>
    <mergeCell ref="B31:I31"/>
    <mergeCell ref="B1:G1"/>
    <mergeCell ref="B2:G2"/>
    <mergeCell ref="B3:G3"/>
    <mergeCell ref="B4:G4"/>
    <mergeCell ref="H4:I4"/>
    <mergeCell ref="H2:I2"/>
    <mergeCell ref="B6:G6"/>
    <mergeCell ref="H6:I6"/>
    <mergeCell ref="B7:G7"/>
    <mergeCell ref="H7:I7"/>
    <mergeCell ref="A5:I5"/>
    <mergeCell ref="B13:G13"/>
    <mergeCell ref="H13:I13"/>
    <mergeCell ref="B8:G8"/>
    <mergeCell ref="H8:I8"/>
    <mergeCell ref="A41:B41"/>
    <mergeCell ref="E41:F41"/>
    <mergeCell ref="A37:B37"/>
    <mergeCell ref="E37:F37"/>
    <mergeCell ref="A38:B38"/>
    <mergeCell ref="E38:F38"/>
    <mergeCell ref="A39:B39"/>
    <mergeCell ref="E39:H39"/>
    <mergeCell ref="B23:I23"/>
    <mergeCell ref="A40:B40"/>
    <mergeCell ref="E40:F40"/>
    <mergeCell ref="A36:B36"/>
    <mergeCell ref="E36:F36"/>
    <mergeCell ref="B34:I34"/>
    <mergeCell ref="A35:B35"/>
    <mergeCell ref="B24:I24"/>
    <mergeCell ref="B32:I32"/>
    <mergeCell ref="B33:I33"/>
    <mergeCell ref="B25:I25"/>
    <mergeCell ref="B26:I26"/>
    <mergeCell ref="B27:I27"/>
    <mergeCell ref="B28:I28"/>
    <mergeCell ref="B29:I29"/>
    <mergeCell ref="B30:I30"/>
  </mergeCells>
  <pageMargins left="0.78740157480314965" right="0.39370078740157483" top="0.39370078740157483" bottom="0.39370078740157483" header="0" footer="0"/>
  <pageSetup scale="75" fitToHeight="0" pageOrder="overThenDown"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7"/>
  <sheetViews>
    <sheetView workbookViewId="0">
      <selection activeCell="H29" sqref="A1:H29"/>
    </sheetView>
  </sheetViews>
  <sheetFormatPr defaultColWidth="10.5" defaultRowHeight="11.45" customHeight="1" x14ac:dyDescent="0.2"/>
  <cols>
    <col min="1" max="7" width="17.5" style="46" customWidth="1"/>
    <col min="8" max="16384" width="10.5" style="91"/>
  </cols>
  <sheetData>
    <row r="1" spans="1:7" s="46" customFormat="1" ht="12.95" customHeight="1" x14ac:dyDescent="0.2">
      <c r="A1" s="364"/>
      <c r="B1" s="364"/>
      <c r="C1" s="364"/>
      <c r="D1" s="364"/>
      <c r="E1" s="364"/>
      <c r="F1" s="364"/>
      <c r="G1" s="79">
        <v>51</v>
      </c>
    </row>
    <row r="2" spans="1:7" s="46" customFormat="1" ht="51" x14ac:dyDescent="0.2">
      <c r="A2" s="364"/>
      <c r="B2" s="364"/>
      <c r="C2" s="364"/>
      <c r="D2" s="364"/>
      <c r="E2" s="364"/>
      <c r="F2" s="364"/>
      <c r="G2" s="206" t="s">
        <v>0</v>
      </c>
    </row>
    <row r="3" spans="1:7" s="46" customFormat="1" ht="12.95" customHeight="1" x14ac:dyDescent="0.2">
      <c r="A3" s="364"/>
      <c r="B3" s="364"/>
      <c r="C3" s="364"/>
      <c r="D3" s="364"/>
      <c r="E3" s="364"/>
      <c r="F3" s="364"/>
      <c r="G3" s="81" t="s">
        <v>513</v>
      </c>
    </row>
    <row r="4" spans="1:7" s="46" customFormat="1" ht="12.95" customHeight="1" x14ac:dyDescent="0.2">
      <c r="A4" s="364"/>
      <c r="B4" s="364"/>
      <c r="C4" s="364"/>
      <c r="D4" s="364"/>
      <c r="E4" s="364"/>
      <c r="F4" s="364"/>
      <c r="G4" s="205"/>
    </row>
    <row r="5" spans="1:7" s="46" customFormat="1" ht="12.95" customHeight="1" x14ac:dyDescent="0.2">
      <c r="A5" s="364"/>
      <c r="B5" s="364"/>
      <c r="C5" s="365" t="s">
        <v>514</v>
      </c>
      <c r="D5" s="365"/>
      <c r="E5" s="365"/>
      <c r="F5" s="365"/>
      <c r="G5" s="205"/>
    </row>
    <row r="6" spans="1:7" s="46" customFormat="1" ht="12.95" customHeight="1" x14ac:dyDescent="0.2">
      <c r="A6" s="364"/>
      <c r="B6" s="364"/>
      <c r="C6" s="364"/>
      <c r="D6" s="364"/>
      <c r="E6" s="364"/>
      <c r="F6" s="364"/>
      <c r="G6" s="205"/>
    </row>
    <row r="7" spans="1:7" s="46" customFormat="1" ht="12.95" customHeight="1" x14ac:dyDescent="0.2">
      <c r="A7" s="364"/>
      <c r="B7" s="364"/>
      <c r="C7" s="364"/>
      <c r="D7" s="364"/>
      <c r="E7" s="364"/>
      <c r="F7" s="364"/>
      <c r="G7" s="207" t="s">
        <v>1</v>
      </c>
    </row>
    <row r="8" spans="1:7" s="46" customFormat="1" ht="12.95" customHeight="1" x14ac:dyDescent="0.2">
      <c r="A8" s="383" t="s">
        <v>2</v>
      </c>
      <c r="B8" s="383"/>
      <c r="C8" s="364"/>
      <c r="D8" s="364"/>
      <c r="E8" s="364"/>
      <c r="F8" s="364"/>
      <c r="G8" s="201">
        <v>2025</v>
      </c>
    </row>
    <row r="9" spans="1:7" s="46" customFormat="1" ht="12.95" customHeight="1" x14ac:dyDescent="0.2">
      <c r="A9" s="83" t="s">
        <v>429</v>
      </c>
      <c r="C9" s="364"/>
      <c r="D9" s="364"/>
      <c r="E9" s="364"/>
      <c r="F9" s="364"/>
      <c r="G9" s="201" t="s">
        <v>488</v>
      </c>
    </row>
    <row r="10" spans="1:7" s="46" customFormat="1" ht="12.95" customHeight="1" x14ac:dyDescent="0.2">
      <c r="A10" s="383" t="s">
        <v>3</v>
      </c>
      <c r="B10" s="383"/>
      <c r="C10" s="356" t="s">
        <v>4</v>
      </c>
      <c r="D10" s="356"/>
      <c r="E10" s="356"/>
      <c r="F10" s="356"/>
      <c r="G10" s="201" t="s">
        <v>5</v>
      </c>
    </row>
    <row r="11" spans="1:7" s="46" customFormat="1" ht="36" customHeight="1" x14ac:dyDescent="0.2">
      <c r="A11" s="383" t="s">
        <v>6</v>
      </c>
      <c r="B11" s="383"/>
      <c r="C11" s="356" t="s">
        <v>431</v>
      </c>
      <c r="D11" s="356"/>
      <c r="E11" s="356"/>
      <c r="F11" s="356"/>
      <c r="G11" s="201" t="s">
        <v>7</v>
      </c>
    </row>
    <row r="12" spans="1:7" s="46" customFormat="1" ht="35.25" customHeight="1" x14ac:dyDescent="0.2">
      <c r="A12" s="383" t="s">
        <v>8</v>
      </c>
      <c r="B12" s="383"/>
      <c r="C12" s="356" t="s">
        <v>430</v>
      </c>
      <c r="D12" s="356"/>
      <c r="E12" s="356"/>
      <c r="F12" s="356"/>
      <c r="G12" s="201" t="s">
        <v>9</v>
      </c>
    </row>
    <row r="13" spans="1:7" s="46" customFormat="1" ht="26.1" customHeight="1" x14ac:dyDescent="0.2">
      <c r="A13" s="383" t="s">
        <v>10</v>
      </c>
      <c r="B13" s="383"/>
      <c r="C13" s="356" t="s">
        <v>11</v>
      </c>
      <c r="D13" s="356"/>
      <c r="E13" s="356"/>
      <c r="F13" s="356"/>
      <c r="G13" s="201" t="s">
        <v>415</v>
      </c>
    </row>
    <row r="14" spans="1:7" s="46" customFormat="1" ht="12.95" customHeight="1" x14ac:dyDescent="0.2">
      <c r="A14" s="383" t="s">
        <v>13</v>
      </c>
      <c r="B14" s="383"/>
      <c r="C14" s="356" t="s">
        <v>375</v>
      </c>
      <c r="D14" s="356"/>
      <c r="E14" s="356"/>
      <c r="F14" s="356"/>
      <c r="G14" s="201" t="s">
        <v>515</v>
      </c>
    </row>
    <row r="15" spans="1:7" s="46" customFormat="1" ht="12.95" customHeight="1" x14ac:dyDescent="0.2">
      <c r="A15" s="364"/>
      <c r="B15" s="364"/>
      <c r="C15" s="364"/>
      <c r="D15" s="364"/>
      <c r="E15" s="364"/>
      <c r="F15" s="364"/>
      <c r="G15" s="205"/>
    </row>
    <row r="16" spans="1:7" s="46" customFormat="1" ht="114" customHeight="1" x14ac:dyDescent="0.2">
      <c r="A16" s="201" t="s">
        <v>516</v>
      </c>
      <c r="B16" s="201" t="s">
        <v>517</v>
      </c>
      <c r="C16" s="201" t="s">
        <v>518</v>
      </c>
      <c r="D16" s="201" t="s">
        <v>519</v>
      </c>
      <c r="E16" s="201" t="s">
        <v>520</v>
      </c>
      <c r="F16" s="201" t="s">
        <v>521</v>
      </c>
      <c r="G16" s="201" t="s">
        <v>522</v>
      </c>
    </row>
    <row r="17" spans="1:8" s="46" customFormat="1" ht="12.95" customHeight="1" x14ac:dyDescent="0.2">
      <c r="A17" s="201" t="s">
        <v>14</v>
      </c>
      <c r="B17" s="201" t="s">
        <v>15</v>
      </c>
      <c r="C17" s="201" t="s">
        <v>16</v>
      </c>
      <c r="D17" s="201" t="s">
        <v>17</v>
      </c>
      <c r="E17" s="201" t="s">
        <v>18</v>
      </c>
      <c r="F17" s="201" t="s">
        <v>19</v>
      </c>
      <c r="G17" s="201" t="s">
        <v>20</v>
      </c>
    </row>
    <row r="18" spans="1:8" s="46" customFormat="1" ht="12.95" customHeight="1" x14ac:dyDescent="0.2">
      <c r="A18" s="212">
        <v>7864</v>
      </c>
      <c r="B18" s="212">
        <v>3932</v>
      </c>
      <c r="C18" s="212">
        <v>305</v>
      </c>
      <c r="D18" s="212">
        <v>232</v>
      </c>
      <c r="E18" s="212">
        <v>190</v>
      </c>
      <c r="F18" s="212">
        <v>1000</v>
      </c>
      <c r="G18" s="302">
        <v>3500</v>
      </c>
    </row>
    <row r="19" spans="1:8" s="46" customFormat="1" ht="12.95" customHeight="1" x14ac:dyDescent="0.2">
      <c r="A19" s="161" t="s">
        <v>106</v>
      </c>
      <c r="B19" s="212"/>
      <c r="C19" s="212"/>
      <c r="D19" s="212"/>
      <c r="E19" s="212"/>
      <c r="F19" s="212"/>
      <c r="G19" s="303">
        <v>3500</v>
      </c>
    </row>
    <row r="20" spans="1:8" s="46" customFormat="1" ht="12.95" customHeight="1" x14ac:dyDescent="0.2">
      <c r="A20" s="356"/>
      <c r="B20" s="356"/>
      <c r="C20" s="206"/>
      <c r="D20" s="206"/>
      <c r="E20" s="356"/>
      <c r="F20" s="356"/>
    </row>
    <row r="21" spans="1:8" s="46" customFormat="1" ht="38.1" customHeight="1" x14ac:dyDescent="0.2">
      <c r="A21" s="383" t="s">
        <v>419</v>
      </c>
      <c r="B21" s="383"/>
      <c r="C21" s="16"/>
      <c r="D21" s="204"/>
      <c r="E21" s="96" t="s">
        <v>401</v>
      </c>
      <c r="F21" s="95"/>
    </row>
    <row r="22" spans="1:8" s="46" customFormat="1" ht="12.95" customHeight="1" x14ac:dyDescent="0.2">
      <c r="A22" s="383"/>
      <c r="B22" s="383"/>
      <c r="C22" s="203" t="s">
        <v>28</v>
      </c>
      <c r="D22" s="204"/>
      <c r="E22" s="358" t="s">
        <v>29</v>
      </c>
      <c r="F22" s="358"/>
    </row>
    <row r="23" spans="1:8" s="46" customFormat="1" ht="12.95" customHeight="1" x14ac:dyDescent="0.2">
      <c r="A23" s="383"/>
      <c r="B23" s="383"/>
      <c r="C23" s="202"/>
      <c r="D23" s="204"/>
      <c r="E23" s="359"/>
      <c r="F23" s="359"/>
    </row>
    <row r="24" spans="1:8" s="46" customFormat="1" ht="12.95" customHeight="1" x14ac:dyDescent="0.2">
      <c r="A24" s="356"/>
      <c r="B24" s="356"/>
      <c r="C24" s="206"/>
      <c r="D24" s="206"/>
      <c r="E24" s="356"/>
      <c r="F24" s="356"/>
    </row>
    <row r="25" spans="1:8" s="46" customFormat="1" ht="12.95" customHeight="1" x14ac:dyDescent="0.2">
      <c r="A25" s="383" t="s">
        <v>418</v>
      </c>
      <c r="B25" s="383"/>
      <c r="C25" s="16"/>
      <c r="D25" s="204"/>
      <c r="E25" s="384" t="s">
        <v>402</v>
      </c>
      <c r="F25" s="384"/>
      <c r="G25" s="384"/>
      <c r="H25" s="384"/>
    </row>
    <row r="26" spans="1:8" s="46" customFormat="1" ht="12.95" customHeight="1" x14ac:dyDescent="0.2">
      <c r="A26" s="383"/>
      <c r="B26" s="383"/>
      <c r="C26" s="203" t="s">
        <v>28</v>
      </c>
      <c r="D26" s="204"/>
      <c r="E26" s="358" t="s">
        <v>29</v>
      </c>
      <c r="F26" s="358"/>
    </row>
    <row r="27" spans="1:8" s="46" customFormat="1" ht="12.95" customHeight="1" x14ac:dyDescent="0.2">
      <c r="A27" s="383"/>
      <c r="B27" s="383"/>
      <c r="C27" s="202"/>
      <c r="D27" s="204"/>
      <c r="E27" s="359"/>
      <c r="F27" s="359"/>
    </row>
  </sheetData>
  <mergeCells count="44">
    <mergeCell ref="A1:B1"/>
    <mergeCell ref="C1:F1"/>
    <mergeCell ref="A2:B2"/>
    <mergeCell ref="C2:F2"/>
    <mergeCell ref="A3:B3"/>
    <mergeCell ref="C3:F3"/>
    <mergeCell ref="A10:B10"/>
    <mergeCell ref="C10:F10"/>
    <mergeCell ref="A4:B4"/>
    <mergeCell ref="C4:F4"/>
    <mergeCell ref="A5:B5"/>
    <mergeCell ref="C5:F5"/>
    <mergeCell ref="A6:B6"/>
    <mergeCell ref="C6:F6"/>
    <mergeCell ref="A7:B7"/>
    <mergeCell ref="C7:F7"/>
    <mergeCell ref="A8:B8"/>
    <mergeCell ref="C8:F8"/>
    <mergeCell ref="C9:F9"/>
    <mergeCell ref="A11:B11"/>
    <mergeCell ref="C11:F11"/>
    <mergeCell ref="A12:B12"/>
    <mergeCell ref="C12:F12"/>
    <mergeCell ref="A13:B13"/>
    <mergeCell ref="C13:F13"/>
    <mergeCell ref="A24:B24"/>
    <mergeCell ref="E24:F24"/>
    <mergeCell ref="A14:B14"/>
    <mergeCell ref="C14:F14"/>
    <mergeCell ref="A15:B15"/>
    <mergeCell ref="C15:F15"/>
    <mergeCell ref="A20:B20"/>
    <mergeCell ref="E20:F20"/>
    <mergeCell ref="A21:B21"/>
    <mergeCell ref="A22:B22"/>
    <mergeCell ref="E22:F22"/>
    <mergeCell ref="A23:B23"/>
    <mergeCell ref="E23:F23"/>
    <mergeCell ref="A25:B25"/>
    <mergeCell ref="E25:H25"/>
    <mergeCell ref="A26:B26"/>
    <mergeCell ref="E26:F26"/>
    <mergeCell ref="A27:B27"/>
    <mergeCell ref="E27:F27"/>
  </mergeCells>
  <pageMargins left="0.70866141732283472" right="0.70866141732283472" top="0.74803149606299213" bottom="0.74803149606299213" header="0.31496062992125984" footer="0.31496062992125984"/>
  <pageSetup paperSize="9" scale="7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2"/>
  <sheetViews>
    <sheetView workbookViewId="0">
      <selection activeCell="J32" sqref="A1:J32"/>
    </sheetView>
  </sheetViews>
  <sheetFormatPr defaultColWidth="10.5" defaultRowHeight="11.45" customHeight="1" x14ac:dyDescent="0.2"/>
  <cols>
    <col min="1" max="1" width="46.6640625" style="46" customWidth="1"/>
    <col min="2" max="9" width="10.5" style="46" customWidth="1"/>
    <col min="10" max="16384" width="10.5" style="91"/>
  </cols>
  <sheetData>
    <row r="1" spans="1:9" s="46" customFormat="1" ht="12.95" customHeight="1" x14ac:dyDescent="0.2">
      <c r="A1" s="205"/>
      <c r="B1" s="364"/>
      <c r="C1" s="364"/>
      <c r="D1" s="364"/>
      <c r="E1" s="364"/>
      <c r="F1" s="364"/>
      <c r="G1" s="364"/>
      <c r="I1" s="81" t="s">
        <v>297</v>
      </c>
    </row>
    <row r="2" spans="1:9" s="46" customFormat="1" ht="42.75" customHeight="1" x14ac:dyDescent="0.2">
      <c r="A2" s="205"/>
      <c r="B2" s="364"/>
      <c r="C2" s="364"/>
      <c r="D2" s="364"/>
      <c r="E2" s="364"/>
      <c r="F2" s="364"/>
      <c r="G2" s="364"/>
      <c r="H2" s="356" t="s">
        <v>0</v>
      </c>
      <c r="I2" s="356"/>
    </row>
    <row r="3" spans="1:9" s="46" customFormat="1" ht="12.95" customHeight="1" x14ac:dyDescent="0.2">
      <c r="A3" s="205"/>
      <c r="B3" s="364"/>
      <c r="C3" s="364"/>
      <c r="D3" s="364"/>
      <c r="E3" s="364"/>
      <c r="F3" s="364"/>
      <c r="G3" s="364"/>
      <c r="I3" s="81"/>
    </row>
    <row r="4" spans="1:9" s="46" customFormat="1" ht="12.95" customHeight="1" x14ac:dyDescent="0.2">
      <c r="A4" s="205"/>
      <c r="B4" s="364"/>
      <c r="C4" s="364"/>
      <c r="D4" s="364"/>
      <c r="E4" s="364"/>
      <c r="F4" s="364"/>
      <c r="G4" s="364"/>
      <c r="H4" s="364"/>
      <c r="I4" s="364"/>
    </row>
    <row r="5" spans="1:9" s="46" customFormat="1" ht="12.95" customHeight="1" x14ac:dyDescent="0.2">
      <c r="A5" s="205"/>
      <c r="B5" s="365" t="s">
        <v>298</v>
      </c>
      <c r="C5" s="365"/>
      <c r="D5" s="365"/>
      <c r="E5" s="365"/>
      <c r="F5" s="365"/>
      <c r="G5" s="365"/>
      <c r="H5" s="364"/>
      <c r="I5" s="364"/>
    </row>
    <row r="6" spans="1:9" s="46" customFormat="1" ht="12.95" customHeight="1" x14ac:dyDescent="0.2">
      <c r="A6" s="205"/>
      <c r="B6" s="364"/>
      <c r="C6" s="364"/>
      <c r="D6" s="364"/>
      <c r="E6" s="364"/>
      <c r="F6" s="364"/>
      <c r="G6" s="364"/>
      <c r="H6" s="364"/>
      <c r="I6" s="364"/>
    </row>
    <row r="7" spans="1:9" s="46" customFormat="1" ht="12.95" customHeight="1" x14ac:dyDescent="0.2">
      <c r="A7" s="205"/>
      <c r="B7" s="364"/>
      <c r="C7" s="364"/>
      <c r="D7" s="364"/>
      <c r="E7" s="364"/>
      <c r="F7" s="364"/>
      <c r="G7" s="364"/>
      <c r="H7" s="390" t="s">
        <v>1</v>
      </c>
      <c r="I7" s="390"/>
    </row>
    <row r="8" spans="1:9" s="46" customFormat="1" ht="12.95" customHeight="1" x14ac:dyDescent="0.2">
      <c r="A8" s="202" t="s">
        <v>2</v>
      </c>
      <c r="B8" s="364"/>
      <c r="C8" s="364"/>
      <c r="D8" s="364"/>
      <c r="E8" s="364"/>
      <c r="F8" s="364"/>
      <c r="G8" s="364"/>
      <c r="H8" s="362">
        <v>2025</v>
      </c>
      <c r="I8" s="362"/>
    </row>
    <row r="9" spans="1:9" s="46" customFormat="1" ht="12.95" customHeight="1" x14ac:dyDescent="0.2">
      <c r="A9" s="83" t="s">
        <v>429</v>
      </c>
      <c r="B9" s="364"/>
      <c r="C9" s="364"/>
      <c r="D9" s="364"/>
      <c r="E9" s="364"/>
      <c r="F9" s="364"/>
      <c r="G9" s="364"/>
      <c r="H9" s="362" t="s">
        <v>488</v>
      </c>
      <c r="I9" s="362"/>
    </row>
    <row r="10" spans="1:9" s="46" customFormat="1" ht="12.95" customHeight="1" x14ac:dyDescent="0.2">
      <c r="A10" s="202" t="s">
        <v>3</v>
      </c>
      <c r="B10" s="356" t="s">
        <v>4</v>
      </c>
      <c r="C10" s="356"/>
      <c r="D10" s="356"/>
      <c r="E10" s="356"/>
      <c r="F10" s="356"/>
      <c r="G10" s="356"/>
      <c r="H10" s="362" t="s">
        <v>5</v>
      </c>
      <c r="I10" s="362"/>
    </row>
    <row r="11" spans="1:9" s="46" customFormat="1" ht="27" customHeight="1" x14ac:dyDescent="0.2">
      <c r="A11" s="202" t="s">
        <v>6</v>
      </c>
      <c r="B11" s="356" t="s">
        <v>431</v>
      </c>
      <c r="C11" s="356"/>
      <c r="D11" s="356"/>
      <c r="E11" s="356"/>
      <c r="F11" s="356"/>
      <c r="G11" s="356"/>
      <c r="H11" s="362" t="s">
        <v>7</v>
      </c>
      <c r="I11" s="362"/>
    </row>
    <row r="12" spans="1:9" s="46" customFormat="1" ht="45.75" customHeight="1" x14ac:dyDescent="0.2">
      <c r="A12" s="202" t="s">
        <v>8</v>
      </c>
      <c r="B12" s="356" t="s">
        <v>430</v>
      </c>
      <c r="C12" s="356"/>
      <c r="D12" s="356"/>
      <c r="E12" s="356"/>
      <c r="F12" s="356"/>
      <c r="G12" s="356"/>
      <c r="H12" s="362" t="s">
        <v>9</v>
      </c>
      <c r="I12" s="362"/>
    </row>
    <row r="13" spans="1:9" s="46" customFormat="1" ht="26.1" customHeight="1" x14ac:dyDescent="0.2">
      <c r="A13" s="202" t="s">
        <v>10</v>
      </c>
      <c r="B13" s="356" t="s">
        <v>11</v>
      </c>
      <c r="C13" s="356"/>
      <c r="D13" s="356"/>
      <c r="E13" s="356"/>
      <c r="F13" s="356"/>
      <c r="G13" s="356"/>
      <c r="H13" s="362" t="s">
        <v>415</v>
      </c>
      <c r="I13" s="362"/>
    </row>
    <row r="14" spans="1:9" s="46" customFormat="1" ht="12.95" customHeight="1" x14ac:dyDescent="0.2">
      <c r="A14" s="202" t="s">
        <v>13</v>
      </c>
      <c r="B14" s="356" t="s">
        <v>376</v>
      </c>
      <c r="C14" s="356"/>
      <c r="D14" s="356"/>
      <c r="E14" s="356"/>
      <c r="F14" s="356"/>
      <c r="G14" s="356"/>
      <c r="H14" s="362" t="s">
        <v>377</v>
      </c>
      <c r="I14" s="362"/>
    </row>
    <row r="15" spans="1:9" s="46" customFormat="1" ht="12.95" customHeight="1" x14ac:dyDescent="0.2">
      <c r="A15" s="205"/>
      <c r="B15" s="364"/>
      <c r="C15" s="364"/>
      <c r="D15" s="364"/>
      <c r="E15" s="364"/>
      <c r="F15" s="364"/>
      <c r="G15" s="364"/>
      <c r="H15" s="364"/>
      <c r="I15" s="364"/>
    </row>
    <row r="16" spans="1:9" s="205" customFormat="1" ht="12.95" customHeight="1" x14ac:dyDescent="0.2">
      <c r="A16" s="201" t="s">
        <v>300</v>
      </c>
      <c r="B16" s="362" t="s">
        <v>301</v>
      </c>
      <c r="C16" s="362"/>
      <c r="D16" s="362"/>
      <c r="E16" s="362"/>
      <c r="F16" s="362"/>
      <c r="G16" s="362"/>
      <c r="H16" s="362"/>
      <c r="I16" s="362"/>
    </row>
    <row r="17" spans="1:9" s="205" customFormat="1" ht="12.95" customHeight="1" x14ac:dyDescent="0.2">
      <c r="A17" s="201" t="s">
        <v>14</v>
      </c>
      <c r="B17" s="362" t="s">
        <v>15</v>
      </c>
      <c r="C17" s="362"/>
      <c r="D17" s="362"/>
      <c r="E17" s="362"/>
      <c r="F17" s="362"/>
      <c r="G17" s="362"/>
      <c r="H17" s="362"/>
      <c r="I17" s="362"/>
    </row>
    <row r="18" spans="1:9" s="46" customFormat="1" ht="12.95" customHeight="1" x14ac:dyDescent="0.2">
      <c r="A18" s="11" t="s">
        <v>378</v>
      </c>
      <c r="B18" s="509"/>
      <c r="C18" s="509"/>
      <c r="D18" s="509"/>
      <c r="E18" s="509"/>
      <c r="F18" s="509"/>
      <c r="G18" s="509"/>
      <c r="H18" s="509"/>
      <c r="I18" s="509"/>
    </row>
    <row r="19" spans="1:9" s="46" customFormat="1" ht="38.1" customHeight="1" x14ac:dyDescent="0.2">
      <c r="A19" s="11" t="s">
        <v>599</v>
      </c>
      <c r="B19" s="510">
        <v>2511.6</v>
      </c>
      <c r="C19" s="510"/>
      <c r="D19" s="510"/>
      <c r="E19" s="510"/>
      <c r="F19" s="510"/>
      <c r="G19" s="510"/>
      <c r="H19" s="510"/>
      <c r="I19" s="510"/>
    </row>
    <row r="20" spans="1:9" s="46" customFormat="1" ht="38.25" x14ac:dyDescent="0.2">
      <c r="A20" s="11" t="s">
        <v>598</v>
      </c>
      <c r="B20" s="511">
        <v>4000</v>
      </c>
      <c r="C20" s="512"/>
      <c r="D20" s="512"/>
      <c r="E20" s="512"/>
      <c r="F20" s="512"/>
      <c r="G20" s="512"/>
      <c r="H20" s="512"/>
      <c r="I20" s="513"/>
    </row>
    <row r="21" spans="1:9" s="46" customFormat="1" ht="38.25" x14ac:dyDescent="0.2">
      <c r="A21" s="11" t="s">
        <v>535</v>
      </c>
      <c r="B21" s="511">
        <v>1200</v>
      </c>
      <c r="C21" s="512"/>
      <c r="D21" s="512"/>
      <c r="E21" s="512"/>
      <c r="F21" s="512"/>
      <c r="G21" s="512"/>
      <c r="H21" s="512"/>
      <c r="I21" s="513"/>
    </row>
    <row r="22" spans="1:9" s="46" customFormat="1" ht="12.75" x14ac:dyDescent="0.2">
      <c r="A22" s="11" t="s">
        <v>536</v>
      </c>
      <c r="B22" s="511">
        <v>1200</v>
      </c>
      <c r="C22" s="512"/>
      <c r="D22" s="512"/>
      <c r="E22" s="512"/>
      <c r="F22" s="512"/>
      <c r="G22" s="512"/>
      <c r="H22" s="512"/>
      <c r="I22" s="513"/>
    </row>
    <row r="23" spans="1:9" s="46" customFormat="1" ht="26.1" customHeight="1" x14ac:dyDescent="0.2">
      <c r="A23" s="11" t="s">
        <v>600</v>
      </c>
      <c r="B23" s="510">
        <v>5651.4</v>
      </c>
      <c r="C23" s="510"/>
      <c r="D23" s="510"/>
      <c r="E23" s="510"/>
      <c r="F23" s="510"/>
      <c r="G23" s="510"/>
      <c r="H23" s="510"/>
      <c r="I23" s="510"/>
    </row>
    <row r="24" spans="1:9" s="205" customFormat="1" ht="12.95" customHeight="1" x14ac:dyDescent="0.2">
      <c r="A24" s="11" t="s">
        <v>106</v>
      </c>
      <c r="B24" s="514">
        <f>SUM(B19:I23)</f>
        <v>14563</v>
      </c>
      <c r="C24" s="514"/>
      <c r="D24" s="514"/>
      <c r="E24" s="514"/>
      <c r="F24" s="514"/>
      <c r="G24" s="514"/>
      <c r="H24" s="514"/>
      <c r="I24" s="514"/>
    </row>
    <row r="25" spans="1:9" s="46" customFormat="1" ht="12.95" customHeight="1" x14ac:dyDescent="0.2">
      <c r="A25" s="206"/>
      <c r="B25" s="206"/>
      <c r="C25" s="206"/>
      <c r="D25" s="356"/>
      <c r="E25" s="356"/>
      <c r="F25" s="356"/>
      <c r="G25" s="356"/>
    </row>
    <row r="26" spans="1:9" s="46" customFormat="1" ht="38.1" customHeight="1" x14ac:dyDescent="0.2">
      <c r="A26" s="383" t="s">
        <v>419</v>
      </c>
      <c r="B26" s="383"/>
      <c r="C26" s="16"/>
      <c r="D26" s="204"/>
      <c r="E26" s="96" t="s">
        <v>401</v>
      </c>
      <c r="F26" s="95"/>
    </row>
    <row r="27" spans="1:9" s="46" customFormat="1" ht="12.95" customHeight="1" x14ac:dyDescent="0.2">
      <c r="A27" s="383"/>
      <c r="B27" s="383"/>
      <c r="C27" s="203" t="s">
        <v>28</v>
      </c>
      <c r="D27" s="204"/>
      <c r="E27" s="358" t="s">
        <v>29</v>
      </c>
      <c r="F27" s="358"/>
    </row>
    <row r="28" spans="1:9" s="46" customFormat="1" ht="12.95" customHeight="1" x14ac:dyDescent="0.2">
      <c r="A28" s="383"/>
      <c r="B28" s="383"/>
      <c r="C28" s="202"/>
      <c r="D28" s="204"/>
      <c r="E28" s="359"/>
      <c r="F28" s="359"/>
    </row>
    <row r="29" spans="1:9" s="46" customFormat="1" ht="12.95" customHeight="1" x14ac:dyDescent="0.2">
      <c r="A29" s="356"/>
      <c r="B29" s="356"/>
      <c r="C29" s="206"/>
      <c r="D29" s="206"/>
      <c r="E29" s="356"/>
      <c r="F29" s="356"/>
    </row>
    <row r="30" spans="1:9" s="46" customFormat="1" ht="12.95" customHeight="1" x14ac:dyDescent="0.2">
      <c r="A30" s="383" t="s">
        <v>418</v>
      </c>
      <c r="B30" s="383"/>
      <c r="C30" s="16"/>
      <c r="D30" s="204"/>
      <c r="E30" s="384" t="s">
        <v>402</v>
      </c>
      <c r="F30" s="384"/>
      <c r="G30" s="384"/>
      <c r="H30" s="384"/>
    </row>
    <row r="31" spans="1:9" s="46" customFormat="1" ht="12.95" customHeight="1" x14ac:dyDescent="0.2">
      <c r="A31" s="383"/>
      <c r="B31" s="383"/>
      <c r="C31" s="203" t="s">
        <v>28</v>
      </c>
      <c r="D31" s="204"/>
      <c r="E31" s="358" t="s">
        <v>29</v>
      </c>
      <c r="F31" s="358"/>
    </row>
    <row r="32" spans="1:9" s="46" customFormat="1" ht="12.95" customHeight="1" x14ac:dyDescent="0.2">
      <c r="A32" s="383"/>
      <c r="B32" s="383"/>
      <c r="C32" s="202"/>
      <c r="D32" s="204"/>
      <c r="E32" s="359"/>
      <c r="F32" s="359"/>
    </row>
  </sheetData>
  <mergeCells count="51">
    <mergeCell ref="B1:G1"/>
    <mergeCell ref="B2:G2"/>
    <mergeCell ref="H2:I2"/>
    <mergeCell ref="B3:G3"/>
    <mergeCell ref="B4:G4"/>
    <mergeCell ref="H4:I4"/>
    <mergeCell ref="B5:G5"/>
    <mergeCell ref="H5:I5"/>
    <mergeCell ref="B6:G6"/>
    <mergeCell ref="H6:I6"/>
    <mergeCell ref="B7:G7"/>
    <mergeCell ref="H7:I7"/>
    <mergeCell ref="B8:G8"/>
    <mergeCell ref="H8:I8"/>
    <mergeCell ref="B9:G9"/>
    <mergeCell ref="H9:I9"/>
    <mergeCell ref="B10:G10"/>
    <mergeCell ref="H10:I10"/>
    <mergeCell ref="B17:I17"/>
    <mergeCell ref="B11:G11"/>
    <mergeCell ref="H11:I11"/>
    <mergeCell ref="B12:G12"/>
    <mergeCell ref="H12:I12"/>
    <mergeCell ref="B13:G13"/>
    <mergeCell ref="H13:I13"/>
    <mergeCell ref="B14:G14"/>
    <mergeCell ref="H14:I14"/>
    <mergeCell ref="B15:G15"/>
    <mergeCell ref="H15:I15"/>
    <mergeCell ref="B16:I16"/>
    <mergeCell ref="A28:B28"/>
    <mergeCell ref="E28:F28"/>
    <mergeCell ref="B18:I18"/>
    <mergeCell ref="B19:I19"/>
    <mergeCell ref="B20:I20"/>
    <mergeCell ref="B21:I21"/>
    <mergeCell ref="B22:I22"/>
    <mergeCell ref="B23:I23"/>
    <mergeCell ref="B24:I24"/>
    <mergeCell ref="D25:G25"/>
    <mergeCell ref="A26:B26"/>
    <mergeCell ref="A27:B27"/>
    <mergeCell ref="E27:F27"/>
    <mergeCell ref="A32:B32"/>
    <mergeCell ref="E32:F32"/>
    <mergeCell ref="A29:B29"/>
    <mergeCell ref="E29:F29"/>
    <mergeCell ref="A30:B30"/>
    <mergeCell ref="E30:H30"/>
    <mergeCell ref="A31:B31"/>
    <mergeCell ref="E31:F31"/>
  </mergeCells>
  <pageMargins left="1.1023622047244095" right="0.70866141732283472" top="0.74803149606299213" bottom="0.74803149606299213" header="0.31496062992125984" footer="0.31496062992125984"/>
  <pageSetup paperSize="9" scale="7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9"/>
  <sheetViews>
    <sheetView workbookViewId="0">
      <selection activeCell="K30" sqref="A1:K30"/>
    </sheetView>
  </sheetViews>
  <sheetFormatPr defaultColWidth="10.5" defaultRowHeight="11.45" customHeight="1" x14ac:dyDescent="0.2"/>
  <cols>
    <col min="1" max="1" width="46.6640625" style="46" customWidth="1"/>
    <col min="2" max="8" width="10.5" style="46" customWidth="1"/>
    <col min="9" max="9" width="24" style="46" customWidth="1"/>
    <col min="10" max="16384" width="10.5" style="91"/>
  </cols>
  <sheetData>
    <row r="1" spans="1:10" s="46" customFormat="1" ht="12.95" customHeight="1" x14ac:dyDescent="0.2">
      <c r="A1" s="205"/>
      <c r="B1" s="364"/>
      <c r="C1" s="364"/>
      <c r="D1" s="364"/>
      <c r="E1" s="364"/>
      <c r="F1" s="364"/>
      <c r="G1" s="364"/>
      <c r="I1" s="81" t="s">
        <v>523</v>
      </c>
    </row>
    <row r="2" spans="1:10" s="46" customFormat="1" ht="52.5" customHeight="1" x14ac:dyDescent="0.2">
      <c r="A2" s="205"/>
      <c r="B2" s="364"/>
      <c r="C2" s="364"/>
      <c r="D2" s="364"/>
      <c r="E2" s="364"/>
      <c r="F2" s="364"/>
      <c r="G2" s="364"/>
      <c r="I2" s="206" t="s">
        <v>0</v>
      </c>
    </row>
    <row r="3" spans="1:10" s="46" customFormat="1" ht="12.95" customHeight="1" x14ac:dyDescent="0.2">
      <c r="A3" s="205"/>
      <c r="B3" s="364"/>
      <c r="C3" s="364"/>
      <c r="D3" s="364"/>
      <c r="E3" s="364"/>
      <c r="F3" s="364"/>
      <c r="G3" s="364"/>
      <c r="I3" s="225" t="s">
        <v>524</v>
      </c>
    </row>
    <row r="4" spans="1:10" s="46" customFormat="1" ht="3.75" customHeight="1" x14ac:dyDescent="0.2">
      <c r="A4" s="205"/>
      <c r="B4" s="364"/>
      <c r="C4" s="364"/>
      <c r="D4" s="364"/>
      <c r="E4" s="364"/>
      <c r="F4" s="364"/>
      <c r="G4" s="364"/>
      <c r="H4" s="364"/>
      <c r="I4" s="364"/>
    </row>
    <row r="5" spans="1:10" s="46" customFormat="1" ht="42.75" customHeight="1" x14ac:dyDescent="0.2">
      <c r="A5" s="205"/>
      <c r="B5" s="365" t="s">
        <v>525</v>
      </c>
      <c r="C5" s="365"/>
      <c r="D5" s="365"/>
      <c r="E5" s="365"/>
      <c r="F5" s="365"/>
      <c r="G5" s="365"/>
      <c r="H5" s="364"/>
      <c r="I5" s="364"/>
    </row>
    <row r="6" spans="1:10" s="46" customFormat="1" ht="12.95" customHeight="1" x14ac:dyDescent="0.2">
      <c r="A6" s="205"/>
      <c r="B6" s="364"/>
      <c r="C6" s="364"/>
      <c r="D6" s="364"/>
      <c r="E6" s="364"/>
      <c r="F6" s="364"/>
      <c r="G6" s="364"/>
      <c r="H6" s="364"/>
      <c r="I6" s="364"/>
    </row>
    <row r="7" spans="1:10" s="46" customFormat="1" ht="12.95" customHeight="1" x14ac:dyDescent="0.2">
      <c r="A7" s="205"/>
      <c r="B7" s="364"/>
      <c r="C7" s="364"/>
      <c r="D7" s="364"/>
      <c r="E7" s="364"/>
      <c r="F7" s="364"/>
      <c r="G7" s="364"/>
      <c r="H7" s="390" t="s">
        <v>1</v>
      </c>
      <c r="I7" s="390"/>
    </row>
    <row r="8" spans="1:10" s="46" customFormat="1" ht="12.95" customHeight="1" x14ac:dyDescent="0.2">
      <c r="A8" s="202" t="s">
        <v>2</v>
      </c>
      <c r="B8" s="364"/>
      <c r="C8" s="364"/>
      <c r="D8" s="364"/>
      <c r="E8" s="364"/>
      <c r="F8" s="364"/>
      <c r="G8" s="364"/>
      <c r="H8" s="362">
        <v>2025</v>
      </c>
      <c r="I8" s="362"/>
    </row>
    <row r="9" spans="1:10" s="46" customFormat="1" ht="12.95" customHeight="1" x14ac:dyDescent="0.2">
      <c r="A9" s="83" t="s">
        <v>429</v>
      </c>
      <c r="B9" s="364"/>
      <c r="C9" s="364"/>
      <c r="D9" s="364"/>
      <c r="E9" s="364"/>
      <c r="F9" s="364"/>
      <c r="G9" s="364"/>
      <c r="H9" s="362" t="s">
        <v>488</v>
      </c>
      <c r="I9" s="362"/>
    </row>
    <row r="10" spans="1:10" s="46" customFormat="1" ht="12.95" customHeight="1" x14ac:dyDescent="0.2">
      <c r="A10" s="202" t="s">
        <v>3</v>
      </c>
      <c r="B10" s="356" t="s">
        <v>4</v>
      </c>
      <c r="C10" s="356"/>
      <c r="D10" s="356"/>
      <c r="E10" s="356"/>
      <c r="F10" s="356"/>
      <c r="G10" s="356"/>
      <c r="H10" s="362" t="s">
        <v>5</v>
      </c>
      <c r="I10" s="362"/>
    </row>
    <row r="11" spans="1:10" s="46" customFormat="1" ht="24.75" customHeight="1" x14ac:dyDescent="0.2">
      <c r="A11" s="202" t="s">
        <v>6</v>
      </c>
      <c r="B11" s="356" t="s">
        <v>431</v>
      </c>
      <c r="C11" s="356"/>
      <c r="D11" s="356"/>
      <c r="E11" s="356"/>
      <c r="F11" s="356"/>
      <c r="G11" s="356"/>
      <c r="H11" s="362" t="s">
        <v>7</v>
      </c>
      <c r="I11" s="362"/>
    </row>
    <row r="12" spans="1:10" s="46" customFormat="1" ht="24.75" customHeight="1" x14ac:dyDescent="0.2">
      <c r="A12" s="202" t="s">
        <v>8</v>
      </c>
      <c r="B12" s="356" t="s">
        <v>430</v>
      </c>
      <c r="C12" s="356"/>
      <c r="D12" s="356"/>
      <c r="E12" s="356"/>
      <c r="F12" s="356"/>
      <c r="G12" s="356"/>
      <c r="H12" s="362" t="s">
        <v>9</v>
      </c>
      <c r="I12" s="362"/>
    </row>
    <row r="13" spans="1:10" s="46" customFormat="1" ht="26.1" customHeight="1" x14ac:dyDescent="0.2">
      <c r="A13" s="202" t="s">
        <v>10</v>
      </c>
      <c r="B13" s="356" t="s">
        <v>11</v>
      </c>
      <c r="C13" s="356"/>
      <c r="D13" s="356"/>
      <c r="E13" s="356"/>
      <c r="F13" s="356"/>
      <c r="G13" s="356"/>
      <c r="H13" s="362" t="s">
        <v>415</v>
      </c>
      <c r="I13" s="362"/>
    </row>
    <row r="14" spans="1:10" s="46" customFormat="1" ht="12.95" customHeight="1" x14ac:dyDescent="0.2">
      <c r="A14" s="202" t="s">
        <v>13</v>
      </c>
      <c r="B14" s="356" t="s">
        <v>379</v>
      </c>
      <c r="C14" s="356"/>
      <c r="D14" s="356"/>
      <c r="E14" s="356"/>
      <c r="F14" s="356"/>
      <c r="G14" s="356"/>
      <c r="H14" s="362" t="s">
        <v>526</v>
      </c>
      <c r="I14" s="362"/>
    </row>
    <row r="15" spans="1:10" s="46" customFormat="1" ht="12.95" customHeight="1" x14ac:dyDescent="0.2">
      <c r="A15" s="205"/>
      <c r="B15" s="364"/>
      <c r="C15" s="364"/>
      <c r="D15" s="364"/>
      <c r="E15" s="364"/>
      <c r="F15" s="364"/>
      <c r="G15" s="364"/>
      <c r="H15" s="364"/>
      <c r="I15" s="364"/>
    </row>
    <row r="16" spans="1:10" s="46" customFormat="1" ht="38.1" customHeight="1" x14ac:dyDescent="0.2">
      <c r="A16" s="201" t="s">
        <v>300</v>
      </c>
      <c r="B16" s="481" t="s">
        <v>527</v>
      </c>
      <c r="C16" s="519"/>
      <c r="D16" s="395" t="s">
        <v>390</v>
      </c>
      <c r="E16" s="395"/>
      <c r="F16" s="465" t="s">
        <v>528</v>
      </c>
      <c r="G16" s="466"/>
      <c r="H16" s="528" t="s">
        <v>529</v>
      </c>
      <c r="I16" s="362"/>
      <c r="J16" s="529"/>
    </row>
    <row r="17" spans="1:10" s="46" customFormat="1" ht="12.95" customHeight="1" x14ac:dyDescent="0.2">
      <c r="A17" s="201" t="s">
        <v>14</v>
      </c>
      <c r="B17" s="481" t="s">
        <v>15</v>
      </c>
      <c r="C17" s="519"/>
      <c r="D17" s="395">
        <v>3</v>
      </c>
      <c r="E17" s="395"/>
      <c r="F17" s="412">
        <v>4</v>
      </c>
      <c r="G17" s="413"/>
      <c r="H17" s="528" t="s">
        <v>18</v>
      </c>
      <c r="I17" s="362"/>
      <c r="J17" s="529"/>
    </row>
    <row r="18" spans="1:10" s="46" customFormat="1" ht="12.95" customHeight="1" x14ac:dyDescent="0.2">
      <c r="A18" s="226" t="s">
        <v>530</v>
      </c>
      <c r="B18" s="524" t="s">
        <v>457</v>
      </c>
      <c r="C18" s="525"/>
      <c r="D18" s="530">
        <v>800</v>
      </c>
      <c r="E18" s="530"/>
      <c r="F18" s="414">
        <v>0.7</v>
      </c>
      <c r="G18" s="415"/>
      <c r="H18" s="516">
        <f>SUM(D18*F18)</f>
        <v>560</v>
      </c>
      <c r="I18" s="517"/>
      <c r="J18" s="518"/>
    </row>
    <row r="19" spans="1:10" s="46" customFormat="1" ht="12.95" customHeight="1" x14ac:dyDescent="0.2">
      <c r="A19" s="226" t="s">
        <v>534</v>
      </c>
      <c r="B19" s="524" t="s">
        <v>457</v>
      </c>
      <c r="C19" s="525"/>
      <c r="D19" s="526">
        <v>10</v>
      </c>
      <c r="E19" s="527"/>
      <c r="F19" s="414">
        <v>10</v>
      </c>
      <c r="G19" s="415"/>
      <c r="H19" s="516">
        <f>SUM(D19*F19)</f>
        <v>100</v>
      </c>
      <c r="I19" s="517"/>
      <c r="J19" s="518"/>
    </row>
    <row r="20" spans="1:10" s="46" customFormat="1" ht="12.95" customHeight="1" x14ac:dyDescent="0.2">
      <c r="A20" s="11" t="s">
        <v>531</v>
      </c>
      <c r="B20" s="522" t="s">
        <v>532</v>
      </c>
      <c r="C20" s="523"/>
      <c r="D20" s="515">
        <v>1</v>
      </c>
      <c r="E20" s="515"/>
      <c r="F20" s="414">
        <v>100</v>
      </c>
      <c r="G20" s="415"/>
      <c r="H20" s="516">
        <f>SUM(D20*F20)</f>
        <v>100</v>
      </c>
      <c r="I20" s="517"/>
      <c r="J20" s="518"/>
    </row>
    <row r="21" spans="1:10" s="46" customFormat="1" ht="12.95" customHeight="1" x14ac:dyDescent="0.2">
      <c r="A21" s="11" t="s">
        <v>533</v>
      </c>
      <c r="B21" s="522" t="s">
        <v>532</v>
      </c>
      <c r="C21" s="523"/>
      <c r="D21" s="515">
        <v>1</v>
      </c>
      <c r="E21" s="515"/>
      <c r="F21" s="414">
        <v>340</v>
      </c>
      <c r="G21" s="415"/>
      <c r="H21" s="516">
        <f>SUM(D21*F21)</f>
        <v>340</v>
      </c>
      <c r="I21" s="517"/>
      <c r="J21" s="518"/>
    </row>
    <row r="22" spans="1:10" s="46" customFormat="1" ht="12.95" customHeight="1" x14ac:dyDescent="0.2">
      <c r="A22" s="187" t="s">
        <v>290</v>
      </c>
      <c r="B22" s="481" t="s">
        <v>291</v>
      </c>
      <c r="C22" s="519"/>
      <c r="D22" s="515">
        <v>7766.67</v>
      </c>
      <c r="E22" s="515"/>
      <c r="F22" s="414">
        <f>SUM(F18:G21)</f>
        <v>450.7</v>
      </c>
      <c r="G22" s="415"/>
      <c r="H22" s="520">
        <f>SUM(H18:J21)</f>
        <v>1100</v>
      </c>
      <c r="I22" s="472"/>
      <c r="J22" s="521"/>
    </row>
    <row r="23" spans="1:10" s="46" customFormat="1" ht="38.1" customHeight="1" x14ac:dyDescent="0.2">
      <c r="A23" s="383" t="s">
        <v>419</v>
      </c>
      <c r="B23" s="383"/>
      <c r="C23" s="16"/>
      <c r="D23" s="204"/>
      <c r="E23" s="96" t="s">
        <v>401</v>
      </c>
      <c r="F23" s="95"/>
    </row>
    <row r="24" spans="1:10" s="46" customFormat="1" ht="12.95" customHeight="1" x14ac:dyDescent="0.2">
      <c r="A24" s="383"/>
      <c r="B24" s="383"/>
      <c r="C24" s="203" t="s">
        <v>28</v>
      </c>
      <c r="D24" s="204"/>
      <c r="E24" s="358" t="s">
        <v>29</v>
      </c>
      <c r="F24" s="358"/>
    </row>
    <row r="25" spans="1:10" s="46" customFormat="1" ht="12.95" customHeight="1" x14ac:dyDescent="0.2">
      <c r="A25" s="383"/>
      <c r="B25" s="383"/>
      <c r="C25" s="202"/>
      <c r="D25" s="204"/>
      <c r="E25" s="359"/>
      <c r="F25" s="359"/>
    </row>
    <row r="26" spans="1:10" s="46" customFormat="1" ht="12.95" customHeight="1" x14ac:dyDescent="0.2">
      <c r="A26" s="356"/>
      <c r="B26" s="356"/>
      <c r="C26" s="206"/>
      <c r="D26" s="206"/>
      <c r="E26" s="356"/>
      <c r="F26" s="356"/>
    </row>
    <row r="27" spans="1:10" s="46" customFormat="1" ht="12.95" customHeight="1" x14ac:dyDescent="0.2">
      <c r="A27" s="383" t="s">
        <v>418</v>
      </c>
      <c r="B27" s="383"/>
      <c r="C27" s="16"/>
      <c r="D27" s="204"/>
      <c r="E27" s="384" t="s">
        <v>402</v>
      </c>
      <c r="F27" s="384"/>
      <c r="G27" s="384"/>
      <c r="H27" s="384"/>
    </row>
    <row r="28" spans="1:10" s="46" customFormat="1" ht="12.95" customHeight="1" x14ac:dyDescent="0.2">
      <c r="A28" s="383"/>
      <c r="B28" s="383"/>
      <c r="C28" s="203" t="s">
        <v>28</v>
      </c>
      <c r="D28" s="204"/>
      <c r="E28" s="358" t="s">
        <v>29</v>
      </c>
      <c r="F28" s="358"/>
    </row>
    <row r="29" spans="1:10" s="46" customFormat="1" ht="12.95" customHeight="1" x14ac:dyDescent="0.2">
      <c r="A29" s="383"/>
      <c r="B29" s="383"/>
      <c r="C29" s="202"/>
      <c r="D29" s="204"/>
      <c r="E29" s="359"/>
      <c r="F29" s="359"/>
    </row>
  </sheetData>
  <mergeCells count="68">
    <mergeCell ref="B5:G5"/>
    <mergeCell ref="H5:I5"/>
    <mergeCell ref="B1:G1"/>
    <mergeCell ref="B2:G2"/>
    <mergeCell ref="B3:G3"/>
    <mergeCell ref="B4:G4"/>
    <mergeCell ref="H4:I4"/>
    <mergeCell ref="B6:G6"/>
    <mergeCell ref="H6:I6"/>
    <mergeCell ref="B7:G7"/>
    <mergeCell ref="H7:I7"/>
    <mergeCell ref="B8:G8"/>
    <mergeCell ref="H8:I8"/>
    <mergeCell ref="B9:G9"/>
    <mergeCell ref="H9:I9"/>
    <mergeCell ref="B10:G10"/>
    <mergeCell ref="H10:I10"/>
    <mergeCell ref="B11:G11"/>
    <mergeCell ref="H11:I11"/>
    <mergeCell ref="B12:G12"/>
    <mergeCell ref="H12:I12"/>
    <mergeCell ref="B13:G13"/>
    <mergeCell ref="H13:I13"/>
    <mergeCell ref="B14:G14"/>
    <mergeCell ref="H14:I14"/>
    <mergeCell ref="B19:C19"/>
    <mergeCell ref="D19:E19"/>
    <mergeCell ref="F19:G19"/>
    <mergeCell ref="H19:J19"/>
    <mergeCell ref="B15:G15"/>
    <mergeCell ref="H15:I15"/>
    <mergeCell ref="B16:C16"/>
    <mergeCell ref="D16:E16"/>
    <mergeCell ref="F16:G16"/>
    <mergeCell ref="H16:J16"/>
    <mergeCell ref="B17:C17"/>
    <mergeCell ref="D17:E17"/>
    <mergeCell ref="F17:G17"/>
    <mergeCell ref="H17:J17"/>
    <mergeCell ref="B18:C18"/>
    <mergeCell ref="D18:E18"/>
    <mergeCell ref="F18:G18"/>
    <mergeCell ref="H18:J18"/>
    <mergeCell ref="A28:B28"/>
    <mergeCell ref="E28:F28"/>
    <mergeCell ref="A29:B29"/>
    <mergeCell ref="E29:F29"/>
    <mergeCell ref="A24:B24"/>
    <mergeCell ref="E24:F24"/>
    <mergeCell ref="A25:B25"/>
    <mergeCell ref="E25:F25"/>
    <mergeCell ref="A26:B26"/>
    <mergeCell ref="E26:F26"/>
    <mergeCell ref="A27:B27"/>
    <mergeCell ref="E27:H27"/>
    <mergeCell ref="A23:B23"/>
    <mergeCell ref="B20:C20"/>
    <mergeCell ref="D20:E20"/>
    <mergeCell ref="F20:G20"/>
    <mergeCell ref="H20:J20"/>
    <mergeCell ref="B22:C22"/>
    <mergeCell ref="D22:E22"/>
    <mergeCell ref="F22:G22"/>
    <mergeCell ref="H22:J22"/>
    <mergeCell ref="B21:C21"/>
    <mergeCell ref="D21:E21"/>
    <mergeCell ref="F21:G21"/>
    <mergeCell ref="H21:J21"/>
  </mergeCell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J28"/>
  <sheetViews>
    <sheetView workbookViewId="0">
      <selection activeCell="J29" sqref="A1:J29"/>
    </sheetView>
  </sheetViews>
  <sheetFormatPr defaultColWidth="10.5" defaultRowHeight="11.45" customHeight="1" x14ac:dyDescent="0.2"/>
  <cols>
    <col min="1" max="1" width="17.5" style="46" customWidth="1"/>
    <col min="2" max="2" width="21.83203125" style="46" customWidth="1"/>
    <col min="3" max="3" width="21.33203125" style="46" customWidth="1"/>
    <col min="4" max="6" width="17.5" style="46" customWidth="1"/>
    <col min="7" max="7" width="15.1640625" style="46" customWidth="1"/>
    <col min="8" max="8" width="14.33203125" style="91" customWidth="1"/>
    <col min="9" max="9" width="11.83203125" style="91" bestFit="1" customWidth="1"/>
    <col min="10" max="16384" width="10.5" style="91"/>
  </cols>
  <sheetData>
    <row r="1" spans="1:10" s="46" customFormat="1" ht="12.95" customHeight="1" x14ac:dyDescent="0.2">
      <c r="A1" s="364"/>
      <c r="B1" s="364"/>
      <c r="C1" s="364"/>
      <c r="D1" s="364"/>
      <c r="E1" s="364"/>
      <c r="F1" s="364"/>
      <c r="G1" s="79">
        <v>64</v>
      </c>
    </row>
    <row r="2" spans="1:10" s="46" customFormat="1" ht="51" x14ac:dyDescent="0.2">
      <c r="A2" s="364"/>
      <c r="B2" s="364"/>
      <c r="C2" s="364"/>
      <c r="D2" s="364"/>
      <c r="E2" s="364"/>
      <c r="F2" s="364"/>
      <c r="G2" s="237" t="s">
        <v>0</v>
      </c>
    </row>
    <row r="3" spans="1:10" s="46" customFormat="1" ht="12.95" customHeight="1" x14ac:dyDescent="0.2">
      <c r="A3" s="364"/>
      <c r="B3" s="364"/>
      <c r="C3" s="364"/>
      <c r="D3" s="364"/>
      <c r="E3" s="364"/>
      <c r="F3" s="364"/>
      <c r="G3" s="81" t="s">
        <v>537</v>
      </c>
    </row>
    <row r="4" spans="1:10" s="46" customFormat="1" ht="30" customHeight="1" x14ac:dyDescent="0.2">
      <c r="A4" s="364"/>
      <c r="B4" s="364"/>
      <c r="C4" s="358" t="s">
        <v>538</v>
      </c>
      <c r="D4" s="358"/>
      <c r="E4" s="358"/>
      <c r="F4" s="358"/>
      <c r="G4" s="241"/>
    </row>
    <row r="5" spans="1:10" s="46" customFormat="1" ht="12.95" customHeight="1" x14ac:dyDescent="0.2">
      <c r="A5" s="364"/>
      <c r="B5" s="364"/>
      <c r="C5" s="364"/>
      <c r="D5" s="364"/>
      <c r="E5" s="364"/>
      <c r="F5" s="364"/>
      <c r="G5" s="243" t="s">
        <v>1</v>
      </c>
    </row>
    <row r="6" spans="1:10" s="46" customFormat="1" ht="12.95" customHeight="1" x14ac:dyDescent="0.2">
      <c r="A6" s="383" t="s">
        <v>2</v>
      </c>
      <c r="B6" s="383"/>
      <c r="C6" s="364"/>
      <c r="D6" s="364"/>
      <c r="E6" s="364"/>
      <c r="F6" s="364"/>
      <c r="G6" s="240">
        <v>2025</v>
      </c>
    </row>
    <row r="7" spans="1:10" s="46" customFormat="1" ht="12.95" customHeight="1" x14ac:dyDescent="0.2">
      <c r="A7" s="83" t="s">
        <v>429</v>
      </c>
      <c r="C7" s="364"/>
      <c r="D7" s="364"/>
      <c r="E7" s="364"/>
      <c r="F7" s="364"/>
      <c r="G7" s="240" t="s">
        <v>488</v>
      </c>
    </row>
    <row r="8" spans="1:10" s="46" customFormat="1" ht="12.95" customHeight="1" x14ac:dyDescent="0.2">
      <c r="A8" s="383" t="s">
        <v>3</v>
      </c>
      <c r="B8" s="383"/>
      <c r="C8" s="356" t="s">
        <v>4</v>
      </c>
      <c r="D8" s="356"/>
      <c r="E8" s="356"/>
      <c r="F8" s="356"/>
      <c r="G8" s="240" t="s">
        <v>5</v>
      </c>
    </row>
    <row r="9" spans="1:10" s="46" customFormat="1" ht="24.75" customHeight="1" x14ac:dyDescent="0.2">
      <c r="A9" s="383" t="s">
        <v>6</v>
      </c>
      <c r="B9" s="383"/>
      <c r="C9" s="356" t="s">
        <v>431</v>
      </c>
      <c r="D9" s="356"/>
      <c r="E9" s="356"/>
      <c r="F9" s="356"/>
      <c r="G9" s="240" t="s">
        <v>7</v>
      </c>
    </row>
    <row r="10" spans="1:10" s="46" customFormat="1" ht="36" customHeight="1" x14ac:dyDescent="0.2">
      <c r="A10" s="383" t="s">
        <v>8</v>
      </c>
      <c r="B10" s="383"/>
      <c r="C10" s="356" t="s">
        <v>430</v>
      </c>
      <c r="D10" s="356"/>
      <c r="E10" s="356"/>
      <c r="F10" s="356"/>
      <c r="G10" s="240" t="s">
        <v>9</v>
      </c>
    </row>
    <row r="11" spans="1:10" s="46" customFormat="1" ht="26.1" customHeight="1" x14ac:dyDescent="0.2">
      <c r="A11" s="383" t="s">
        <v>10</v>
      </c>
      <c r="B11" s="383"/>
      <c r="C11" s="356" t="s">
        <v>11</v>
      </c>
      <c r="D11" s="356"/>
      <c r="E11" s="356"/>
      <c r="F11" s="356"/>
      <c r="G11" s="244" t="s">
        <v>12</v>
      </c>
    </row>
    <row r="12" spans="1:10" s="46" customFormat="1" ht="26.25" customHeight="1" x14ac:dyDescent="0.2">
      <c r="A12" s="383" t="s">
        <v>13</v>
      </c>
      <c r="B12" s="383"/>
      <c r="C12" s="356" t="s">
        <v>539</v>
      </c>
      <c r="D12" s="356"/>
      <c r="E12" s="356"/>
      <c r="F12" s="356"/>
      <c r="G12" s="240">
        <v>414</v>
      </c>
    </row>
    <row r="13" spans="1:10" s="46" customFormat="1" ht="12.95" customHeight="1" thickBot="1" x14ac:dyDescent="0.25">
      <c r="A13" s="364"/>
      <c r="B13" s="364"/>
      <c r="C13" s="364"/>
      <c r="D13" s="364"/>
      <c r="E13" s="364"/>
      <c r="F13" s="364"/>
      <c r="G13" s="241"/>
    </row>
    <row r="14" spans="1:10" s="46" customFormat="1" ht="114" customHeight="1" thickBot="1" x14ac:dyDescent="0.3">
      <c r="A14" s="227" t="s">
        <v>540</v>
      </c>
      <c r="B14" s="228" t="s">
        <v>541</v>
      </c>
      <c r="C14" s="228" t="s">
        <v>542</v>
      </c>
      <c r="D14" s="228" t="s">
        <v>543</v>
      </c>
      <c r="E14" s="228" t="s">
        <v>544</v>
      </c>
      <c r="F14" s="228" t="s">
        <v>545</v>
      </c>
      <c r="G14" s="228" t="s">
        <v>546</v>
      </c>
      <c r="H14" s="228" t="s">
        <v>547</v>
      </c>
      <c r="I14" s="228" t="s">
        <v>548</v>
      </c>
      <c r="J14" s="229"/>
    </row>
    <row r="15" spans="1:10" s="46" customFormat="1" ht="12.95" customHeight="1" thickBot="1" x14ac:dyDescent="0.3">
      <c r="A15" s="230">
        <v>1</v>
      </c>
      <c r="B15" s="231">
        <v>2</v>
      </c>
      <c r="C15" s="231">
        <v>3</v>
      </c>
      <c r="D15" s="231">
        <v>4</v>
      </c>
      <c r="E15" s="231">
        <v>5</v>
      </c>
      <c r="F15" s="231">
        <v>6</v>
      </c>
      <c r="G15" s="231">
        <v>7</v>
      </c>
      <c r="H15" s="231">
        <v>8</v>
      </c>
      <c r="I15" s="231">
        <v>9</v>
      </c>
    </row>
    <row r="16" spans="1:10" s="46" customFormat="1" ht="32.25" thickBot="1" x14ac:dyDescent="0.3">
      <c r="A16" s="232"/>
      <c r="B16" s="233"/>
      <c r="C16" s="231" t="s">
        <v>413</v>
      </c>
      <c r="D16" s="231" t="s">
        <v>413</v>
      </c>
      <c r="E16" s="233"/>
      <c r="F16" s="231" t="s">
        <v>25</v>
      </c>
      <c r="G16" s="231" t="s">
        <v>413</v>
      </c>
      <c r="H16" s="231" t="s">
        <v>26</v>
      </c>
      <c r="I16" s="231" t="s">
        <v>549</v>
      </c>
    </row>
    <row r="17" spans="1:9" s="46" customFormat="1" ht="12.95" customHeight="1" thickBot="1" x14ac:dyDescent="0.3">
      <c r="A17" s="232"/>
      <c r="B17" s="233"/>
      <c r="C17" s="233"/>
      <c r="D17" s="233"/>
      <c r="E17" s="233"/>
      <c r="F17" s="233"/>
      <c r="G17" s="233"/>
      <c r="H17" s="233"/>
      <c r="I17" s="233"/>
    </row>
    <row r="18" spans="1:9" s="46" customFormat="1" ht="35.25" customHeight="1" thickBot="1" x14ac:dyDescent="0.3">
      <c r="A18" s="255" t="s">
        <v>550</v>
      </c>
      <c r="B18" s="256" t="s">
        <v>551</v>
      </c>
      <c r="C18" s="233">
        <v>0</v>
      </c>
      <c r="D18" s="233">
        <v>0</v>
      </c>
      <c r="E18" s="233">
        <v>0</v>
      </c>
      <c r="F18" s="233">
        <v>0</v>
      </c>
      <c r="G18" s="233">
        <v>1</v>
      </c>
      <c r="H18" s="233">
        <v>15000000</v>
      </c>
      <c r="I18" s="233">
        <v>15000</v>
      </c>
    </row>
    <row r="19" spans="1:9" s="46" customFormat="1" ht="12.95" customHeight="1" thickBot="1" x14ac:dyDescent="0.3">
      <c r="A19" s="232"/>
      <c r="B19" s="233"/>
      <c r="C19" s="233"/>
      <c r="D19" s="233"/>
      <c r="E19" s="233"/>
      <c r="F19" s="233"/>
      <c r="G19" s="233"/>
      <c r="H19" s="233"/>
      <c r="I19" s="233"/>
    </row>
    <row r="20" spans="1:9" s="46" customFormat="1" ht="12.95" customHeight="1" thickBot="1" x14ac:dyDescent="0.3">
      <c r="A20" s="234"/>
      <c r="B20" s="235"/>
      <c r="C20" s="235"/>
      <c r="D20" s="235"/>
      <c r="E20" s="235"/>
      <c r="F20" s="235"/>
      <c r="G20" s="235"/>
      <c r="H20" s="233"/>
      <c r="I20" s="233"/>
    </row>
    <row r="21" spans="1:9" s="46" customFormat="1" ht="20.25" customHeight="1" thickBot="1" x14ac:dyDescent="0.3">
      <c r="A21" s="232"/>
      <c r="B21" s="257" t="s">
        <v>106</v>
      </c>
      <c r="C21" s="233"/>
      <c r="D21" s="233"/>
      <c r="E21" s="233"/>
      <c r="F21" s="233"/>
      <c r="G21" s="233"/>
      <c r="H21" s="233"/>
      <c r="I21" s="258">
        <f>SUM(I18:I20)</f>
        <v>15000</v>
      </c>
    </row>
    <row r="22" spans="1:9" s="46" customFormat="1" ht="12.95" customHeight="1" x14ac:dyDescent="0.2">
      <c r="A22" s="383"/>
      <c r="B22" s="383"/>
      <c r="C22" s="242"/>
      <c r="D22" s="239"/>
      <c r="E22" s="531"/>
      <c r="F22" s="531"/>
    </row>
    <row r="23" spans="1:9" s="46" customFormat="1" ht="38.1" customHeight="1" x14ac:dyDescent="0.2">
      <c r="A23" s="383" t="s">
        <v>419</v>
      </c>
      <c r="B23" s="383"/>
      <c r="C23" s="16"/>
      <c r="D23" s="239"/>
      <c r="E23" s="96" t="s">
        <v>401</v>
      </c>
      <c r="F23" s="95"/>
    </row>
    <row r="24" spans="1:9" s="46" customFormat="1" ht="12.95" customHeight="1" x14ac:dyDescent="0.2">
      <c r="A24" s="383"/>
      <c r="B24" s="383"/>
      <c r="C24" s="238" t="s">
        <v>28</v>
      </c>
      <c r="D24" s="239"/>
      <c r="E24" s="358" t="s">
        <v>29</v>
      </c>
      <c r="F24" s="358"/>
    </row>
    <row r="25" spans="1:9" s="46" customFormat="1" ht="12.95" customHeight="1" x14ac:dyDescent="0.2">
      <c r="A25" s="383"/>
      <c r="B25" s="383"/>
      <c r="C25" s="242"/>
      <c r="D25" s="239"/>
      <c r="E25" s="359"/>
      <c r="F25" s="359"/>
    </row>
    <row r="26" spans="1:9" s="46" customFormat="1" ht="12.95" customHeight="1" x14ac:dyDescent="0.2">
      <c r="A26" s="356"/>
      <c r="B26" s="356"/>
      <c r="C26" s="237"/>
      <c r="D26" s="237"/>
      <c r="E26" s="356"/>
      <c r="F26" s="356"/>
    </row>
    <row r="27" spans="1:9" s="46" customFormat="1" ht="12.95" customHeight="1" x14ac:dyDescent="0.2">
      <c r="A27" s="383" t="s">
        <v>418</v>
      </c>
      <c r="B27" s="383"/>
      <c r="C27" s="16"/>
      <c r="D27" s="239"/>
      <c r="E27" s="384" t="s">
        <v>402</v>
      </c>
      <c r="F27" s="384"/>
      <c r="G27" s="384"/>
      <c r="H27" s="384"/>
    </row>
    <row r="28" spans="1:9" s="236" customFormat="1" ht="12.75" x14ac:dyDescent="0.2">
      <c r="A28" s="46"/>
      <c r="B28" s="46"/>
      <c r="C28" s="238" t="s">
        <v>28</v>
      </c>
      <c r="D28" s="46"/>
      <c r="E28" s="358" t="s">
        <v>29</v>
      </c>
      <c r="F28" s="358"/>
      <c r="G28" s="46"/>
    </row>
  </sheetData>
  <mergeCells count="37">
    <mergeCell ref="A1:B1"/>
    <mergeCell ref="C1:F1"/>
    <mergeCell ref="A2:B2"/>
    <mergeCell ref="C2:F2"/>
    <mergeCell ref="A3:B3"/>
    <mergeCell ref="C3:F3"/>
    <mergeCell ref="A10:B10"/>
    <mergeCell ref="C10:F10"/>
    <mergeCell ref="A4:B4"/>
    <mergeCell ref="C4:F4"/>
    <mergeCell ref="A5:B5"/>
    <mergeCell ref="C5:F5"/>
    <mergeCell ref="A6:B6"/>
    <mergeCell ref="C6:F6"/>
    <mergeCell ref="C7:F7"/>
    <mergeCell ref="A8:B8"/>
    <mergeCell ref="C8:F8"/>
    <mergeCell ref="A9:B9"/>
    <mergeCell ref="C9:F9"/>
    <mergeCell ref="A25:B25"/>
    <mergeCell ref="E25:F25"/>
    <mergeCell ref="A11:B11"/>
    <mergeCell ref="C11:F11"/>
    <mergeCell ref="A12:B12"/>
    <mergeCell ref="C12:F12"/>
    <mergeCell ref="A13:B13"/>
    <mergeCell ref="C13:F13"/>
    <mergeCell ref="A22:B22"/>
    <mergeCell ref="E22:F22"/>
    <mergeCell ref="A23:B23"/>
    <mergeCell ref="A24:B24"/>
    <mergeCell ref="E24:F24"/>
    <mergeCell ref="A26:B26"/>
    <mergeCell ref="E26:F26"/>
    <mergeCell ref="A27:B27"/>
    <mergeCell ref="E27:H27"/>
    <mergeCell ref="E28:F28"/>
  </mergeCells>
  <pageMargins left="0.11811023622047245"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tabColor rgb="FFFF0000"/>
  </sheetPr>
  <dimension ref="A1:BZ45"/>
  <sheetViews>
    <sheetView topLeftCell="A31" workbookViewId="0">
      <selection activeCell="A45" sqref="A1:BZ45"/>
    </sheetView>
  </sheetViews>
  <sheetFormatPr defaultColWidth="10.5" defaultRowHeight="11.45" customHeight="1" x14ac:dyDescent="0.2"/>
  <cols>
    <col min="1" max="1" width="32.1640625" style="130" customWidth="1"/>
    <col min="2" max="2" width="134.1640625" style="130" customWidth="1"/>
    <col min="3" max="9" width="10.5" style="130" hidden="1" customWidth="1"/>
    <col min="10" max="20" width="9.33203125" style="130" customWidth="1"/>
    <col min="21" max="21" width="16.5" style="130" customWidth="1"/>
    <col min="22" max="22" width="26.5" style="130" customWidth="1"/>
    <col min="23" max="57" width="17.5" style="130" customWidth="1"/>
    <col min="58" max="58" width="16.33203125" style="130" customWidth="1"/>
    <col min="59" max="65" width="10.5" style="130" customWidth="1"/>
    <col min="66" max="66" width="22.1640625" style="130" customWidth="1"/>
    <col min="67" max="67" width="17" style="130" customWidth="1"/>
    <col min="68" max="68" width="14.1640625" style="130" customWidth="1"/>
    <col min="69" max="69" width="22.1640625" style="130" customWidth="1"/>
    <col min="70" max="70" width="16.1640625" style="130" customWidth="1"/>
    <col min="71" max="71" width="10.5" style="130" customWidth="1"/>
    <col min="72" max="72" width="13.6640625" style="130" customWidth="1"/>
    <col min="73" max="73" width="10.5" style="130" customWidth="1"/>
    <col min="74" max="74" width="17.6640625" style="130" customWidth="1"/>
    <col min="75" max="75" width="10.5" style="130" customWidth="1"/>
    <col min="76" max="76" width="15.33203125" style="130" customWidth="1"/>
    <col min="77" max="78" width="14" style="130" customWidth="1"/>
    <col min="79" max="16384" width="10.5" style="136"/>
  </cols>
  <sheetData>
    <row r="1" spans="1:78" s="130" customFormat="1" ht="12.95" customHeight="1" x14ac:dyDescent="0.2">
      <c r="A1" s="379"/>
      <c r="B1" s="379"/>
      <c r="C1" s="379"/>
      <c r="D1" s="379"/>
      <c r="E1" s="379"/>
      <c r="F1" s="379"/>
      <c r="G1" s="379"/>
      <c r="H1" s="379"/>
      <c r="I1" s="379"/>
      <c r="J1" s="382">
        <v>5</v>
      </c>
      <c r="K1" s="382"/>
    </row>
    <row r="2" spans="1:78" s="130" customFormat="1" ht="48.75" customHeight="1" x14ac:dyDescent="0.2">
      <c r="A2" s="379"/>
      <c r="B2" s="379"/>
      <c r="C2" s="379"/>
      <c r="D2" s="379"/>
      <c r="E2" s="379"/>
      <c r="F2" s="379"/>
      <c r="G2" s="379"/>
      <c r="H2" s="379"/>
      <c r="I2" s="379"/>
      <c r="J2" s="380" t="s">
        <v>0</v>
      </c>
      <c r="K2" s="380"/>
    </row>
    <row r="3" spans="1:78" s="130" customFormat="1" ht="12.95" customHeight="1" x14ac:dyDescent="0.2">
      <c r="A3" s="379"/>
      <c r="B3" s="379"/>
      <c r="C3" s="379"/>
      <c r="D3" s="379"/>
      <c r="E3" s="379"/>
      <c r="F3" s="379"/>
      <c r="G3" s="379"/>
      <c r="H3" s="379"/>
      <c r="I3" s="379"/>
      <c r="K3" s="131" t="s">
        <v>107</v>
      </c>
    </row>
    <row r="4" spans="1:78" s="130" customFormat="1" ht="12.95" customHeight="1" x14ac:dyDescent="0.2">
      <c r="A4" s="379"/>
      <c r="B4" s="379"/>
      <c r="C4" s="379"/>
      <c r="D4" s="379"/>
      <c r="E4" s="379"/>
      <c r="F4" s="379"/>
      <c r="G4" s="379"/>
      <c r="H4" s="379"/>
      <c r="I4" s="379"/>
      <c r="J4" s="379"/>
      <c r="K4" s="379"/>
    </row>
    <row r="5" spans="1:78" s="130" customFormat="1" ht="26.1" customHeight="1" x14ac:dyDescent="0.2">
      <c r="A5" s="379"/>
      <c r="B5" s="379"/>
      <c r="C5" s="379"/>
      <c r="D5" s="381" t="s">
        <v>108</v>
      </c>
      <c r="E5" s="381"/>
      <c r="F5" s="381"/>
      <c r="G5" s="381"/>
      <c r="H5" s="381"/>
      <c r="I5" s="381"/>
      <c r="J5" s="379"/>
      <c r="K5" s="379"/>
    </row>
    <row r="6" spans="1:78" s="130" customFormat="1" ht="12.95" customHeight="1" x14ac:dyDescent="0.2">
      <c r="A6" s="379"/>
      <c r="B6" s="379"/>
      <c r="C6" s="379"/>
      <c r="D6" s="379"/>
      <c r="E6" s="379"/>
      <c r="F6" s="379"/>
      <c r="G6" s="379"/>
      <c r="H6" s="379"/>
      <c r="I6" s="379"/>
      <c r="J6" s="379"/>
      <c r="K6" s="379"/>
    </row>
    <row r="7" spans="1:78" s="130" customFormat="1" ht="12.95" customHeight="1" x14ac:dyDescent="0.2">
      <c r="A7" s="379"/>
      <c r="B7" s="379"/>
      <c r="C7" s="379"/>
      <c r="D7" s="379"/>
      <c r="E7" s="379"/>
      <c r="F7" s="379"/>
      <c r="G7" s="379"/>
      <c r="H7" s="379"/>
      <c r="I7" s="379"/>
      <c r="J7" s="380" t="s">
        <v>1</v>
      </c>
      <c r="K7" s="380"/>
    </row>
    <row r="8" spans="1:78" s="130" customFormat="1" ht="12.95" customHeight="1" x14ac:dyDescent="0.2">
      <c r="A8" s="366" t="s">
        <v>2</v>
      </c>
      <c r="B8" s="366"/>
      <c r="C8" s="366"/>
      <c r="D8" s="379"/>
      <c r="E8" s="379"/>
      <c r="F8" s="379"/>
      <c r="G8" s="379"/>
      <c r="H8" s="379"/>
      <c r="I8" s="379"/>
      <c r="J8" s="371">
        <v>2025</v>
      </c>
      <c r="K8" s="371"/>
    </row>
    <row r="9" spans="1:78" s="130" customFormat="1" ht="12.95" customHeight="1" x14ac:dyDescent="0.2">
      <c r="A9" s="132" t="s">
        <v>428</v>
      </c>
      <c r="D9" s="379"/>
      <c r="E9" s="379"/>
      <c r="F9" s="379"/>
      <c r="G9" s="379"/>
      <c r="H9" s="379"/>
      <c r="I9" s="379"/>
      <c r="J9" s="371" t="s">
        <v>603</v>
      </c>
      <c r="K9" s="371"/>
    </row>
    <row r="10" spans="1:78" s="130" customFormat="1" ht="12.95" customHeight="1" x14ac:dyDescent="0.2">
      <c r="A10" s="171" t="s">
        <v>3</v>
      </c>
      <c r="B10" s="171" t="s">
        <v>4</v>
      </c>
      <c r="C10" s="171"/>
      <c r="D10" s="368" t="s">
        <v>4</v>
      </c>
      <c r="E10" s="368"/>
      <c r="F10" s="368"/>
      <c r="G10" s="368"/>
      <c r="H10" s="368"/>
      <c r="I10" s="368"/>
      <c r="J10" s="371" t="s">
        <v>5</v>
      </c>
      <c r="K10" s="371"/>
    </row>
    <row r="11" spans="1:78" s="130" customFormat="1" ht="24" customHeight="1" x14ac:dyDescent="0.2">
      <c r="A11" s="171" t="s">
        <v>6</v>
      </c>
      <c r="B11" s="171" t="s">
        <v>431</v>
      </c>
      <c r="C11" s="171"/>
      <c r="D11" s="368" t="s">
        <v>431</v>
      </c>
      <c r="E11" s="368"/>
      <c r="F11" s="368"/>
      <c r="G11" s="368"/>
      <c r="H11" s="368"/>
      <c r="I11" s="368"/>
      <c r="J11" s="371" t="s">
        <v>7</v>
      </c>
      <c r="K11" s="371"/>
    </row>
    <row r="12" spans="1:78" s="130" customFormat="1" ht="29.25" customHeight="1" x14ac:dyDescent="0.2">
      <c r="A12" s="171" t="s">
        <v>8</v>
      </c>
      <c r="B12" s="171" t="s">
        <v>430</v>
      </c>
      <c r="C12" s="171"/>
      <c r="D12" s="368" t="s">
        <v>430</v>
      </c>
      <c r="E12" s="368"/>
      <c r="F12" s="368"/>
      <c r="G12" s="368"/>
      <c r="H12" s="368"/>
      <c r="I12" s="368"/>
      <c r="J12" s="371" t="s">
        <v>9</v>
      </c>
      <c r="K12" s="371"/>
    </row>
    <row r="13" spans="1:78" s="130" customFormat="1" ht="26.1" customHeight="1" x14ac:dyDescent="0.2">
      <c r="A13" s="171" t="s">
        <v>10</v>
      </c>
      <c r="B13" s="171" t="s">
        <v>11</v>
      </c>
      <c r="C13" s="171"/>
      <c r="D13" s="368" t="s">
        <v>11</v>
      </c>
      <c r="E13" s="368"/>
      <c r="F13" s="368"/>
      <c r="G13" s="368"/>
      <c r="H13" s="368"/>
      <c r="I13" s="368"/>
      <c r="J13" s="378" t="s">
        <v>415</v>
      </c>
      <c r="K13" s="378"/>
    </row>
    <row r="14" spans="1:78" s="130" customFormat="1" ht="12.95" customHeight="1" x14ac:dyDescent="0.2">
      <c r="A14" s="171" t="s">
        <v>13</v>
      </c>
      <c r="B14" s="171" t="s">
        <v>33</v>
      </c>
      <c r="C14" s="171"/>
      <c r="D14" s="368" t="s">
        <v>33</v>
      </c>
      <c r="E14" s="368"/>
      <c r="F14" s="368"/>
      <c r="G14" s="368"/>
      <c r="H14" s="368"/>
      <c r="I14" s="368"/>
      <c r="J14" s="371" t="s">
        <v>34</v>
      </c>
      <c r="K14" s="371"/>
    </row>
    <row r="15" spans="1:78" s="130" customFormat="1" ht="12.95" customHeight="1" x14ac:dyDescent="0.2">
      <c r="A15" s="379"/>
      <c r="B15" s="379"/>
      <c r="C15" s="379"/>
      <c r="D15" s="379"/>
      <c r="E15" s="379"/>
      <c r="F15" s="379"/>
      <c r="G15" s="379"/>
      <c r="H15" s="379"/>
      <c r="I15" s="379"/>
      <c r="J15" s="379"/>
      <c r="K15" s="379"/>
    </row>
    <row r="16" spans="1:78" s="130" customFormat="1" ht="26.1" customHeight="1" x14ac:dyDescent="0.2">
      <c r="A16" s="372" t="s">
        <v>109</v>
      </c>
      <c r="B16" s="371" t="s">
        <v>110</v>
      </c>
      <c r="C16" s="371"/>
      <c r="D16" s="371"/>
      <c r="E16" s="371"/>
      <c r="F16" s="371"/>
      <c r="G16" s="371"/>
      <c r="H16" s="371"/>
      <c r="I16" s="371"/>
      <c r="J16" s="371" t="s">
        <v>110</v>
      </c>
      <c r="K16" s="371"/>
      <c r="L16" s="371"/>
      <c r="M16" s="371"/>
      <c r="N16" s="371"/>
      <c r="O16" s="371"/>
      <c r="P16" s="371"/>
      <c r="Q16" s="371"/>
      <c r="R16" s="371"/>
      <c r="S16" s="371"/>
      <c r="T16" s="371"/>
      <c r="U16" s="371"/>
      <c r="V16" s="372" t="s">
        <v>111</v>
      </c>
      <c r="W16" s="371" t="s">
        <v>112</v>
      </c>
      <c r="X16" s="371"/>
      <c r="Y16" s="372" t="s">
        <v>113</v>
      </c>
      <c r="Z16" s="371" t="s">
        <v>114</v>
      </c>
      <c r="AA16" s="371"/>
      <c r="AB16" s="371"/>
      <c r="AC16" s="371"/>
      <c r="AD16" s="371"/>
      <c r="AE16" s="371"/>
      <c r="AF16" s="371"/>
      <c r="AG16" s="371"/>
      <c r="AH16" s="371" t="s">
        <v>114</v>
      </c>
      <c r="AI16" s="371"/>
      <c r="AJ16" s="371"/>
      <c r="AK16" s="371"/>
      <c r="AL16" s="371"/>
      <c r="AM16" s="371"/>
      <c r="AN16" s="371"/>
      <c r="AO16" s="371"/>
      <c r="AP16" s="371"/>
      <c r="AQ16" s="371"/>
      <c r="AR16" s="371" t="s">
        <v>114</v>
      </c>
      <c r="AS16" s="371"/>
      <c r="AT16" s="371"/>
      <c r="AU16" s="371"/>
      <c r="AV16" s="371"/>
      <c r="AW16" s="371"/>
      <c r="AX16" s="371"/>
      <c r="AY16" s="371"/>
      <c r="AZ16" s="371"/>
      <c r="BA16" s="371"/>
      <c r="BB16" s="371"/>
      <c r="BC16" s="371"/>
      <c r="BD16" s="371"/>
      <c r="BE16" s="371"/>
      <c r="BF16" s="371" t="s">
        <v>114</v>
      </c>
      <c r="BG16" s="371"/>
      <c r="BH16" s="371"/>
      <c r="BI16" s="371"/>
      <c r="BJ16" s="371"/>
      <c r="BK16" s="371"/>
      <c r="BL16" s="371"/>
      <c r="BM16" s="371"/>
      <c r="BN16" s="371"/>
      <c r="BO16" s="371" t="s">
        <v>114</v>
      </c>
      <c r="BP16" s="371"/>
      <c r="BQ16" s="371"/>
      <c r="BR16" s="371" t="s">
        <v>115</v>
      </c>
      <c r="BS16" s="371"/>
      <c r="BT16" s="371" t="s">
        <v>115</v>
      </c>
      <c r="BU16" s="371"/>
      <c r="BV16" s="371"/>
      <c r="BW16" s="371"/>
      <c r="BX16" s="371"/>
      <c r="BY16" s="372" t="s">
        <v>116</v>
      </c>
      <c r="BZ16" s="372" t="s">
        <v>117</v>
      </c>
    </row>
    <row r="17" spans="1:78" s="130" customFormat="1" ht="81.95" customHeight="1" x14ac:dyDescent="0.2">
      <c r="A17" s="373"/>
      <c r="B17" s="372" t="s">
        <v>118</v>
      </c>
      <c r="C17" s="372"/>
      <c r="D17" s="372"/>
      <c r="E17" s="372"/>
      <c r="F17" s="372"/>
      <c r="G17" s="372"/>
      <c r="H17" s="372"/>
      <c r="I17" s="372"/>
      <c r="J17" s="372" t="s">
        <v>119</v>
      </c>
      <c r="K17" s="372"/>
      <c r="L17" s="372"/>
      <c r="M17" s="372"/>
      <c r="N17" s="372"/>
      <c r="O17" s="372"/>
      <c r="P17" s="372"/>
      <c r="Q17" s="372"/>
      <c r="R17" s="372"/>
      <c r="S17" s="372"/>
      <c r="T17" s="372"/>
      <c r="U17" s="372" t="s">
        <v>120</v>
      </c>
      <c r="V17" s="373"/>
      <c r="W17" s="372" t="s">
        <v>121</v>
      </c>
      <c r="X17" s="372" t="s">
        <v>60</v>
      </c>
      <c r="Y17" s="373"/>
      <c r="Z17" s="372" t="s">
        <v>122</v>
      </c>
      <c r="AA17" s="372"/>
      <c r="AB17" s="372" t="s">
        <v>123</v>
      </c>
      <c r="AC17" s="372"/>
      <c r="AD17" s="372" t="s">
        <v>124</v>
      </c>
      <c r="AE17" s="372"/>
      <c r="AF17" s="372" t="s">
        <v>125</v>
      </c>
      <c r="AG17" s="372"/>
      <c r="AH17" s="372" t="s">
        <v>126</v>
      </c>
      <c r="AI17" s="372"/>
      <c r="AJ17" s="372" t="s">
        <v>127</v>
      </c>
      <c r="AK17" s="372"/>
      <c r="AL17" s="372" t="s">
        <v>128</v>
      </c>
      <c r="AM17" s="372"/>
      <c r="AN17" s="372" t="s">
        <v>129</v>
      </c>
      <c r="AO17" s="372"/>
      <c r="AP17" s="372" t="s">
        <v>130</v>
      </c>
      <c r="AQ17" s="372"/>
      <c r="AR17" s="372" t="s">
        <v>131</v>
      </c>
      <c r="AS17" s="372"/>
      <c r="AT17" s="372" t="s">
        <v>132</v>
      </c>
      <c r="AU17" s="372"/>
      <c r="AV17" s="372" t="s">
        <v>133</v>
      </c>
      <c r="AW17" s="372"/>
      <c r="AX17" s="372" t="s">
        <v>134</v>
      </c>
      <c r="AY17" s="372"/>
      <c r="AZ17" s="372" t="s">
        <v>51</v>
      </c>
      <c r="BA17" s="372"/>
      <c r="BB17" s="372" t="s">
        <v>135</v>
      </c>
      <c r="BC17" s="372"/>
      <c r="BD17" s="372" t="s">
        <v>136</v>
      </c>
      <c r="BE17" s="372"/>
      <c r="BF17" s="372" t="s">
        <v>137</v>
      </c>
      <c r="BG17" s="372"/>
      <c r="BH17" s="371" t="s">
        <v>50</v>
      </c>
      <c r="BI17" s="371"/>
      <c r="BJ17" s="371"/>
      <c r="BK17" s="371"/>
      <c r="BL17" s="371"/>
      <c r="BM17" s="371"/>
      <c r="BN17" s="371"/>
      <c r="BO17" s="372" t="s">
        <v>138</v>
      </c>
      <c r="BP17" s="372"/>
      <c r="BQ17" s="372" t="s">
        <v>139</v>
      </c>
      <c r="BR17" s="371" t="s">
        <v>140</v>
      </c>
      <c r="BS17" s="371"/>
      <c r="BT17" s="371" t="s">
        <v>126</v>
      </c>
      <c r="BU17" s="371"/>
      <c r="BV17" s="371" t="s">
        <v>141</v>
      </c>
      <c r="BW17" s="371"/>
      <c r="BX17" s="372" t="s">
        <v>142</v>
      </c>
      <c r="BY17" s="373"/>
      <c r="BZ17" s="373"/>
    </row>
    <row r="18" spans="1:78" s="130" customFormat="1" ht="81.95" customHeight="1" x14ac:dyDescent="0.2">
      <c r="A18" s="373"/>
      <c r="B18" s="375"/>
      <c r="C18" s="377"/>
      <c r="D18" s="377"/>
      <c r="E18" s="377"/>
      <c r="F18" s="377"/>
      <c r="G18" s="377"/>
      <c r="H18" s="377"/>
      <c r="I18" s="376"/>
      <c r="J18" s="375"/>
      <c r="K18" s="377"/>
      <c r="L18" s="377"/>
      <c r="M18" s="377"/>
      <c r="N18" s="377"/>
      <c r="O18" s="377"/>
      <c r="P18" s="377"/>
      <c r="Q18" s="377"/>
      <c r="R18" s="377"/>
      <c r="S18" s="377"/>
      <c r="T18" s="376"/>
      <c r="U18" s="373"/>
      <c r="V18" s="373"/>
      <c r="W18" s="373"/>
      <c r="X18" s="373"/>
      <c r="Y18" s="373"/>
      <c r="Z18" s="375"/>
      <c r="AA18" s="376"/>
      <c r="AB18" s="375"/>
      <c r="AC18" s="376"/>
      <c r="AD18" s="375"/>
      <c r="AE18" s="376"/>
      <c r="AF18" s="375"/>
      <c r="AG18" s="376"/>
      <c r="AH18" s="375"/>
      <c r="AI18" s="376"/>
      <c r="AJ18" s="375"/>
      <c r="AK18" s="376"/>
      <c r="AL18" s="375"/>
      <c r="AM18" s="376"/>
      <c r="AN18" s="375"/>
      <c r="AO18" s="376"/>
      <c r="AP18" s="375"/>
      <c r="AQ18" s="376"/>
      <c r="AR18" s="375"/>
      <c r="AS18" s="376"/>
      <c r="AT18" s="375"/>
      <c r="AU18" s="376"/>
      <c r="AV18" s="375"/>
      <c r="AW18" s="376"/>
      <c r="AX18" s="375"/>
      <c r="AY18" s="376"/>
      <c r="AZ18" s="375"/>
      <c r="BA18" s="376"/>
      <c r="BB18" s="375"/>
      <c r="BC18" s="376"/>
      <c r="BD18" s="375"/>
      <c r="BE18" s="376"/>
      <c r="BF18" s="375"/>
      <c r="BG18" s="376"/>
      <c r="BH18" s="371" t="s">
        <v>59</v>
      </c>
      <c r="BI18" s="371"/>
      <c r="BJ18" s="371"/>
      <c r="BK18" s="371"/>
      <c r="BL18" s="371"/>
      <c r="BM18" s="371"/>
      <c r="BN18" s="372" t="s">
        <v>143</v>
      </c>
      <c r="BO18" s="375"/>
      <c r="BP18" s="376"/>
      <c r="BQ18" s="373"/>
      <c r="BR18" s="372" t="s">
        <v>59</v>
      </c>
      <c r="BS18" s="372" t="s">
        <v>60</v>
      </c>
      <c r="BT18" s="372" t="s">
        <v>144</v>
      </c>
      <c r="BU18" s="372" t="s">
        <v>60</v>
      </c>
      <c r="BV18" s="372" t="s">
        <v>144</v>
      </c>
      <c r="BW18" s="372" t="s">
        <v>60</v>
      </c>
      <c r="BX18" s="373"/>
      <c r="BY18" s="373"/>
      <c r="BZ18" s="373"/>
    </row>
    <row r="19" spans="1:78" s="130" customFormat="1" ht="51" customHeight="1" x14ac:dyDescent="0.2">
      <c r="A19" s="374"/>
      <c r="B19" s="299" t="s">
        <v>145</v>
      </c>
      <c r="C19" s="299" t="s">
        <v>146</v>
      </c>
      <c r="D19" s="299" t="s">
        <v>147</v>
      </c>
      <c r="E19" s="299" t="s">
        <v>148</v>
      </c>
      <c r="F19" s="299" t="s">
        <v>149</v>
      </c>
      <c r="G19" s="299" t="s">
        <v>150</v>
      </c>
      <c r="H19" s="299" t="s">
        <v>151</v>
      </c>
      <c r="I19" s="299" t="s">
        <v>152</v>
      </c>
      <c r="J19" s="299" t="s">
        <v>153</v>
      </c>
      <c r="K19" s="299" t="s">
        <v>154</v>
      </c>
      <c r="L19" s="299" t="s">
        <v>155</v>
      </c>
      <c r="M19" s="299" t="s">
        <v>156</v>
      </c>
      <c r="N19" s="299" t="s">
        <v>157</v>
      </c>
      <c r="O19" s="299" t="s">
        <v>158</v>
      </c>
      <c r="P19" s="299" t="s">
        <v>159</v>
      </c>
      <c r="Q19" s="299" t="s">
        <v>160</v>
      </c>
      <c r="R19" s="299" t="s">
        <v>150</v>
      </c>
      <c r="S19" s="299" t="s">
        <v>151</v>
      </c>
      <c r="T19" s="299" t="s">
        <v>152</v>
      </c>
      <c r="U19" s="374"/>
      <c r="V19" s="374"/>
      <c r="W19" s="374"/>
      <c r="X19" s="374"/>
      <c r="Y19" s="374"/>
      <c r="Z19" s="299" t="s">
        <v>59</v>
      </c>
      <c r="AA19" s="299" t="s">
        <v>60</v>
      </c>
      <c r="AB19" s="299" t="s">
        <v>59</v>
      </c>
      <c r="AC19" s="299" t="s">
        <v>60</v>
      </c>
      <c r="AD19" s="299" t="s">
        <v>59</v>
      </c>
      <c r="AE19" s="299" t="s">
        <v>60</v>
      </c>
      <c r="AF19" s="299" t="s">
        <v>59</v>
      </c>
      <c r="AG19" s="299" t="s">
        <v>60</v>
      </c>
      <c r="AH19" s="299" t="s">
        <v>59</v>
      </c>
      <c r="AI19" s="299" t="s">
        <v>60</v>
      </c>
      <c r="AJ19" s="299" t="s">
        <v>59</v>
      </c>
      <c r="AK19" s="299" t="s">
        <v>60</v>
      </c>
      <c r="AL19" s="299" t="s">
        <v>59</v>
      </c>
      <c r="AM19" s="299" t="s">
        <v>60</v>
      </c>
      <c r="AN19" s="299" t="s">
        <v>59</v>
      </c>
      <c r="AO19" s="299" t="s">
        <v>60</v>
      </c>
      <c r="AP19" s="299" t="s">
        <v>59</v>
      </c>
      <c r="AQ19" s="299" t="s">
        <v>60</v>
      </c>
      <c r="AR19" s="299" t="s">
        <v>59</v>
      </c>
      <c r="AS19" s="299" t="s">
        <v>60</v>
      </c>
      <c r="AT19" s="299" t="s">
        <v>59</v>
      </c>
      <c r="AU19" s="299" t="s">
        <v>60</v>
      </c>
      <c r="AV19" s="299" t="s">
        <v>59</v>
      </c>
      <c r="AW19" s="299" t="s">
        <v>60</v>
      </c>
      <c r="AX19" s="299" t="s">
        <v>59</v>
      </c>
      <c r="AY19" s="299" t="s">
        <v>60</v>
      </c>
      <c r="AZ19" s="299" t="s">
        <v>59</v>
      </c>
      <c r="BA19" s="299" t="s">
        <v>60</v>
      </c>
      <c r="BB19" s="299" t="s">
        <v>59</v>
      </c>
      <c r="BC19" s="299" t="s">
        <v>60</v>
      </c>
      <c r="BD19" s="299" t="s">
        <v>59</v>
      </c>
      <c r="BE19" s="299" t="s">
        <v>60</v>
      </c>
      <c r="BF19" s="299" t="s">
        <v>59</v>
      </c>
      <c r="BG19" s="299" t="s">
        <v>60</v>
      </c>
      <c r="BH19" s="299" t="s">
        <v>63</v>
      </c>
      <c r="BI19" s="299" t="s">
        <v>64</v>
      </c>
      <c r="BJ19" s="299" t="s">
        <v>65</v>
      </c>
      <c r="BK19" s="299" t="s">
        <v>66</v>
      </c>
      <c r="BL19" s="299" t="s">
        <v>67</v>
      </c>
      <c r="BM19" s="299" t="s">
        <v>68</v>
      </c>
      <c r="BN19" s="374"/>
      <c r="BO19" s="299" t="s">
        <v>59</v>
      </c>
      <c r="BP19" s="299" t="s">
        <v>60</v>
      </c>
      <c r="BQ19" s="374"/>
      <c r="BR19" s="374"/>
      <c r="BS19" s="374"/>
      <c r="BT19" s="374"/>
      <c r="BU19" s="374"/>
      <c r="BV19" s="374"/>
      <c r="BW19" s="374"/>
      <c r="BX19" s="374"/>
      <c r="BY19" s="374"/>
      <c r="BZ19" s="374"/>
    </row>
    <row r="20" spans="1:78" s="130" customFormat="1" ht="12.95" customHeight="1" x14ac:dyDescent="0.2">
      <c r="A20" s="299" t="s">
        <v>14</v>
      </c>
      <c r="B20" s="299" t="s">
        <v>15</v>
      </c>
      <c r="C20" s="299" t="s">
        <v>16</v>
      </c>
      <c r="D20" s="299" t="s">
        <v>17</v>
      </c>
      <c r="E20" s="299" t="s">
        <v>18</v>
      </c>
      <c r="F20" s="299" t="s">
        <v>19</v>
      </c>
      <c r="G20" s="299" t="s">
        <v>20</v>
      </c>
      <c r="H20" s="299" t="s">
        <v>21</v>
      </c>
      <c r="I20" s="299" t="s">
        <v>22</v>
      </c>
      <c r="J20" s="299" t="s">
        <v>69</v>
      </c>
      <c r="K20" s="299" t="s">
        <v>70</v>
      </c>
      <c r="L20" s="299" t="s">
        <v>71</v>
      </c>
      <c r="M20" s="299" t="s">
        <v>72</v>
      </c>
      <c r="N20" s="299" t="s">
        <v>73</v>
      </c>
      <c r="O20" s="299" t="s">
        <v>74</v>
      </c>
      <c r="P20" s="299" t="s">
        <v>75</v>
      </c>
      <c r="Q20" s="299" t="s">
        <v>76</v>
      </c>
      <c r="R20" s="299" t="s">
        <v>77</v>
      </c>
      <c r="S20" s="299" t="s">
        <v>78</v>
      </c>
      <c r="T20" s="299" t="s">
        <v>79</v>
      </c>
      <c r="U20" s="299" t="s">
        <v>80</v>
      </c>
      <c r="V20" s="299" t="s">
        <v>81</v>
      </c>
      <c r="W20" s="299" t="s">
        <v>82</v>
      </c>
      <c r="X20" s="299" t="s">
        <v>83</v>
      </c>
      <c r="Y20" s="299" t="s">
        <v>84</v>
      </c>
      <c r="Z20" s="299" t="s">
        <v>85</v>
      </c>
      <c r="AA20" s="299" t="s">
        <v>86</v>
      </c>
      <c r="AB20" s="299" t="s">
        <v>87</v>
      </c>
      <c r="AC20" s="299" t="s">
        <v>88</v>
      </c>
      <c r="AD20" s="299" t="s">
        <v>89</v>
      </c>
      <c r="AE20" s="299" t="s">
        <v>90</v>
      </c>
      <c r="AF20" s="299" t="s">
        <v>91</v>
      </c>
      <c r="AG20" s="299" t="s">
        <v>92</v>
      </c>
      <c r="AH20" s="299" t="s">
        <v>93</v>
      </c>
      <c r="AI20" s="299" t="s">
        <v>94</v>
      </c>
      <c r="AJ20" s="299" t="s">
        <v>95</v>
      </c>
      <c r="AK20" s="299" t="s">
        <v>96</v>
      </c>
      <c r="AL20" s="299" t="s">
        <v>97</v>
      </c>
      <c r="AM20" s="299" t="s">
        <v>98</v>
      </c>
      <c r="AN20" s="299" t="s">
        <v>99</v>
      </c>
      <c r="AO20" s="299" t="s">
        <v>161</v>
      </c>
      <c r="AP20" s="299" t="s">
        <v>162</v>
      </c>
      <c r="AQ20" s="299" t="s">
        <v>163</v>
      </c>
      <c r="AR20" s="299" t="s">
        <v>164</v>
      </c>
      <c r="AS20" s="299" t="s">
        <v>165</v>
      </c>
      <c r="AT20" s="299" t="s">
        <v>166</v>
      </c>
      <c r="AU20" s="299" t="s">
        <v>167</v>
      </c>
      <c r="AV20" s="299" t="s">
        <v>168</v>
      </c>
      <c r="AW20" s="299" t="s">
        <v>169</v>
      </c>
      <c r="AX20" s="299" t="s">
        <v>170</v>
      </c>
      <c r="AY20" s="299" t="s">
        <v>171</v>
      </c>
      <c r="AZ20" s="299" t="s">
        <v>172</v>
      </c>
      <c r="BA20" s="299" t="s">
        <v>173</v>
      </c>
      <c r="BB20" s="299" t="s">
        <v>174</v>
      </c>
      <c r="BC20" s="299" t="s">
        <v>175</v>
      </c>
      <c r="BD20" s="299" t="s">
        <v>176</v>
      </c>
      <c r="BE20" s="299" t="s">
        <v>177</v>
      </c>
      <c r="BF20" s="299" t="s">
        <v>178</v>
      </c>
      <c r="BG20" s="299" t="s">
        <v>179</v>
      </c>
      <c r="BH20" s="299" t="s">
        <v>180</v>
      </c>
      <c r="BI20" s="299" t="s">
        <v>181</v>
      </c>
      <c r="BJ20" s="299" t="s">
        <v>182</v>
      </c>
      <c r="BK20" s="299" t="s">
        <v>183</v>
      </c>
      <c r="BL20" s="299" t="s">
        <v>184</v>
      </c>
      <c r="BM20" s="299" t="s">
        <v>185</v>
      </c>
      <c r="BN20" s="299" t="s">
        <v>186</v>
      </c>
      <c r="BO20" s="299" t="s">
        <v>187</v>
      </c>
      <c r="BP20" s="299" t="s">
        <v>188</v>
      </c>
      <c r="BQ20" s="299" t="s">
        <v>189</v>
      </c>
      <c r="BR20" s="299" t="s">
        <v>190</v>
      </c>
      <c r="BS20" s="299" t="s">
        <v>191</v>
      </c>
      <c r="BT20" s="299" t="s">
        <v>192</v>
      </c>
      <c r="BU20" s="299" t="s">
        <v>193</v>
      </c>
      <c r="BV20" s="299" t="s">
        <v>194</v>
      </c>
      <c r="BW20" s="299" t="s">
        <v>195</v>
      </c>
      <c r="BX20" s="299" t="s">
        <v>196</v>
      </c>
      <c r="BY20" s="299" t="s">
        <v>197</v>
      </c>
      <c r="BZ20" s="299" t="s">
        <v>198</v>
      </c>
    </row>
    <row r="21" spans="1:78" s="130" customFormat="1" ht="12.95" customHeight="1" x14ac:dyDescent="0.2">
      <c r="A21" s="133" t="s">
        <v>23</v>
      </c>
      <c r="B21" s="299" t="s">
        <v>24</v>
      </c>
      <c r="C21" s="299" t="s">
        <v>24</v>
      </c>
      <c r="D21" s="299" t="s">
        <v>24</v>
      </c>
      <c r="E21" s="299" t="s">
        <v>24</v>
      </c>
      <c r="F21" s="299" t="s">
        <v>24</v>
      </c>
      <c r="G21" s="299" t="s">
        <v>24</v>
      </c>
      <c r="H21" s="299" t="s">
        <v>24</v>
      </c>
      <c r="I21" s="299" t="s">
        <v>24</v>
      </c>
      <c r="J21" s="299" t="s">
        <v>24</v>
      </c>
      <c r="K21" s="299" t="s">
        <v>24</v>
      </c>
      <c r="L21" s="299" t="s">
        <v>24</v>
      </c>
      <c r="M21" s="299" t="s">
        <v>24</v>
      </c>
      <c r="N21" s="299" t="s">
        <v>24</v>
      </c>
      <c r="O21" s="299" t="s">
        <v>24</v>
      </c>
      <c r="P21" s="299" t="s">
        <v>24</v>
      </c>
      <c r="Q21" s="299" t="s">
        <v>24</v>
      </c>
      <c r="R21" s="299" t="s">
        <v>24</v>
      </c>
      <c r="S21" s="299" t="s">
        <v>24</v>
      </c>
      <c r="T21" s="299" t="s">
        <v>24</v>
      </c>
      <c r="U21" s="299" t="s">
        <v>24</v>
      </c>
      <c r="V21" s="299" t="s">
        <v>24</v>
      </c>
      <c r="W21" s="299" t="s">
        <v>24</v>
      </c>
      <c r="X21" s="299" t="s">
        <v>101</v>
      </c>
      <c r="Y21" s="299" t="s">
        <v>101</v>
      </c>
      <c r="Z21" s="299" t="s">
        <v>24</v>
      </c>
      <c r="AA21" s="299" t="s">
        <v>101</v>
      </c>
      <c r="AB21" s="299" t="s">
        <v>24</v>
      </c>
      <c r="AC21" s="299" t="s">
        <v>101</v>
      </c>
      <c r="AD21" s="299" t="s">
        <v>24</v>
      </c>
      <c r="AE21" s="299" t="s">
        <v>101</v>
      </c>
      <c r="AF21" s="299" t="s">
        <v>24</v>
      </c>
      <c r="AG21" s="299" t="s">
        <v>101</v>
      </c>
      <c r="AH21" s="299" t="s">
        <v>24</v>
      </c>
      <c r="AI21" s="299" t="s">
        <v>101</v>
      </c>
      <c r="AJ21" s="299" t="s">
        <v>24</v>
      </c>
      <c r="AK21" s="299" t="s">
        <v>101</v>
      </c>
      <c r="AL21" s="299" t="s">
        <v>24</v>
      </c>
      <c r="AM21" s="299" t="s">
        <v>101</v>
      </c>
      <c r="AN21" s="299" t="s">
        <v>24</v>
      </c>
      <c r="AO21" s="299" t="s">
        <v>101</v>
      </c>
      <c r="AP21" s="299" t="s">
        <v>24</v>
      </c>
      <c r="AQ21" s="299" t="s">
        <v>101</v>
      </c>
      <c r="AR21" s="299" t="s">
        <v>24</v>
      </c>
      <c r="AS21" s="299" t="s">
        <v>101</v>
      </c>
      <c r="AT21" s="299" t="s">
        <v>24</v>
      </c>
      <c r="AU21" s="299" t="s">
        <v>101</v>
      </c>
      <c r="AV21" s="299" t="s">
        <v>24</v>
      </c>
      <c r="AW21" s="299" t="s">
        <v>101</v>
      </c>
      <c r="AX21" s="299" t="s">
        <v>24</v>
      </c>
      <c r="AY21" s="299" t="s">
        <v>101</v>
      </c>
      <c r="AZ21" s="299" t="s">
        <v>24</v>
      </c>
      <c r="BA21" s="299" t="s">
        <v>101</v>
      </c>
      <c r="BB21" s="299" t="s">
        <v>24</v>
      </c>
      <c r="BC21" s="299" t="s">
        <v>101</v>
      </c>
      <c r="BD21" s="299" t="s">
        <v>24</v>
      </c>
      <c r="BE21" s="299" t="s">
        <v>101</v>
      </c>
      <c r="BF21" s="299" t="s">
        <v>24</v>
      </c>
      <c r="BG21" s="299" t="s">
        <v>101</v>
      </c>
      <c r="BH21" s="299" t="s">
        <v>24</v>
      </c>
      <c r="BI21" s="299" t="s">
        <v>24</v>
      </c>
      <c r="BJ21" s="299" t="s">
        <v>24</v>
      </c>
      <c r="BK21" s="299" t="s">
        <v>24</v>
      </c>
      <c r="BL21" s="299" t="s">
        <v>24</v>
      </c>
      <c r="BM21" s="299" t="s">
        <v>24</v>
      </c>
      <c r="BN21" s="299" t="s">
        <v>101</v>
      </c>
      <c r="BO21" s="299" t="s">
        <v>24</v>
      </c>
      <c r="BP21" s="299" t="s">
        <v>101</v>
      </c>
      <c r="BQ21" s="299" t="s">
        <v>101</v>
      </c>
      <c r="BR21" s="299" t="s">
        <v>24</v>
      </c>
      <c r="BS21" s="299" t="s">
        <v>101</v>
      </c>
      <c r="BT21" s="299" t="s">
        <v>24</v>
      </c>
      <c r="BU21" s="299" t="s">
        <v>101</v>
      </c>
      <c r="BV21" s="299" t="s">
        <v>24</v>
      </c>
      <c r="BW21" s="299" t="s">
        <v>101</v>
      </c>
      <c r="BX21" s="299" t="s">
        <v>101</v>
      </c>
      <c r="BY21" s="299" t="s">
        <v>101</v>
      </c>
      <c r="BZ21" s="300" t="s">
        <v>101</v>
      </c>
    </row>
    <row r="22" spans="1:78" s="130" customFormat="1" ht="12.95" customHeight="1" x14ac:dyDescent="0.2">
      <c r="A22" s="118" t="s">
        <v>205</v>
      </c>
      <c r="B22" s="128"/>
      <c r="C22" s="128"/>
      <c r="D22" s="128"/>
      <c r="E22" s="128"/>
      <c r="F22" s="128"/>
      <c r="G22" s="128"/>
      <c r="H22" s="128"/>
      <c r="I22" s="128">
        <v>1</v>
      </c>
      <c r="J22" s="128"/>
      <c r="K22" s="128"/>
      <c r="L22" s="128"/>
      <c r="M22" s="128"/>
      <c r="N22" s="128"/>
      <c r="O22" s="128"/>
      <c r="P22" s="128"/>
      <c r="Q22" s="128"/>
      <c r="R22" s="128"/>
      <c r="S22" s="128"/>
      <c r="T22" s="128"/>
      <c r="U22" s="128">
        <f>SUM(B22:T22)</f>
        <v>1</v>
      </c>
      <c r="V22" s="94">
        <v>220.15100000000001</v>
      </c>
      <c r="W22" s="128">
        <v>1</v>
      </c>
      <c r="X22" s="94">
        <v>55.037999999999997</v>
      </c>
      <c r="Y22" s="94">
        <f>SUM(V22+X22)</f>
        <v>275.18900000000002</v>
      </c>
      <c r="Z22" s="55"/>
      <c r="AA22" s="55"/>
      <c r="AB22" s="55"/>
      <c r="AC22" s="55"/>
      <c r="AD22" s="55"/>
      <c r="AE22" s="55"/>
      <c r="AF22" s="55"/>
      <c r="AG22" s="55"/>
      <c r="AH22" s="128">
        <f>SUM(U22)</f>
        <v>1</v>
      </c>
      <c r="AI22" s="55">
        <f>SUM(Y22)*10%</f>
        <v>27.518900000000002</v>
      </c>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f>SUM(AA22+AC22+AE22+AG22+AI22+AK22+AM22+AO22+AQ22+AS22+AU22+AW22+AY22+BA22+BC22+BE22+BG22+BN22+BP22)</f>
        <v>27.518900000000002</v>
      </c>
      <c r="BR22" s="55"/>
      <c r="BS22" s="55"/>
      <c r="BT22" s="123"/>
      <c r="BU22" s="123"/>
      <c r="BV22" s="55">
        <v>1</v>
      </c>
      <c r="BW22" s="55">
        <v>82.557000000000002</v>
      </c>
      <c r="BX22" s="61">
        <f>SUM(BS22+BU22+BW22)</f>
        <v>82.557000000000002</v>
      </c>
      <c r="BY22" s="134">
        <f>SUM(Y22+BQ22+BX22)</f>
        <v>385.26490000000001</v>
      </c>
      <c r="BZ22" s="135">
        <f>SUM(BY22)*12</f>
        <v>4623.1787999999997</v>
      </c>
    </row>
    <row r="23" spans="1:78" s="130" customFormat="1" ht="12.95" customHeight="1" x14ac:dyDescent="0.2">
      <c r="A23" s="118" t="s">
        <v>204</v>
      </c>
      <c r="B23" s="128"/>
      <c r="C23" s="128"/>
      <c r="D23" s="128">
        <v>1</v>
      </c>
      <c r="E23" s="128">
        <v>1</v>
      </c>
      <c r="F23" s="128"/>
      <c r="G23" s="128">
        <v>2</v>
      </c>
      <c r="H23" s="128"/>
      <c r="I23" s="128">
        <v>2</v>
      </c>
      <c r="J23" s="128"/>
      <c r="K23" s="128"/>
      <c r="L23" s="128"/>
      <c r="M23" s="128"/>
      <c r="N23" s="128"/>
      <c r="O23" s="128"/>
      <c r="P23" s="128"/>
      <c r="Q23" s="128"/>
      <c r="R23" s="128"/>
      <c r="S23" s="128"/>
      <c r="T23" s="128"/>
      <c r="U23" s="128">
        <f t="shared" ref="U23:U38" si="0">SUM(B23:T23)</f>
        <v>6</v>
      </c>
      <c r="V23" s="94">
        <v>1005.45</v>
      </c>
      <c r="W23" s="128">
        <v>6</v>
      </c>
      <c r="X23" s="94">
        <v>295.89400000000001</v>
      </c>
      <c r="Y23" s="94">
        <f t="shared" ref="Y23:Y38" si="1">SUM(V23+X23)</f>
        <v>1301.3440000000001</v>
      </c>
      <c r="Z23" s="55"/>
      <c r="AA23" s="55"/>
      <c r="AB23" s="55"/>
      <c r="AC23" s="55"/>
      <c r="AD23" s="55"/>
      <c r="AE23" s="55"/>
      <c r="AF23" s="55"/>
      <c r="AG23" s="55"/>
      <c r="AH23" s="128">
        <f t="shared" ref="AH23:AH38" si="2">SUM(U23)</f>
        <v>6</v>
      </c>
      <c r="AI23" s="55">
        <f t="shared" ref="AI23:AI38" si="3">SUM(Y23)*10%</f>
        <v>130.1344</v>
      </c>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f t="shared" ref="BQ23:BQ38" si="4">SUM(AA23+AC23+AE23+AG23+AI23+AK23+AM23+AO23+AQ23+AS23+AU23+AW23+AY23+BA23+BC23+BE23+BG23+BN23+BP23)</f>
        <v>130.1344</v>
      </c>
      <c r="BR23" s="55"/>
      <c r="BS23" s="55"/>
      <c r="BT23" s="123"/>
      <c r="BU23" s="123"/>
      <c r="BV23" s="55">
        <v>1</v>
      </c>
      <c r="BW23" s="55">
        <v>130.73699999999999</v>
      </c>
      <c r="BX23" s="61">
        <f t="shared" ref="BX23:BX38" si="5">SUM(BS23+BU23+BW23)</f>
        <v>130.73699999999999</v>
      </c>
      <c r="BY23" s="134">
        <f t="shared" ref="BY23:BY38" si="6">SUM(Y23+BQ23+BX23)</f>
        <v>1562.2154</v>
      </c>
      <c r="BZ23" s="135">
        <f t="shared" ref="BZ23:BZ38" si="7">SUM(BY23)*12</f>
        <v>18746.584800000001</v>
      </c>
    </row>
    <row r="24" spans="1:78" s="130" customFormat="1" ht="12.95" customHeight="1" x14ac:dyDescent="0.2">
      <c r="A24" s="118" t="s">
        <v>448</v>
      </c>
      <c r="B24" s="128"/>
      <c r="C24" s="128"/>
      <c r="D24" s="128"/>
      <c r="E24" s="128"/>
      <c r="F24" s="128">
        <v>1</v>
      </c>
      <c r="G24" s="128"/>
      <c r="H24" s="128"/>
      <c r="I24" s="128">
        <v>1</v>
      </c>
      <c r="J24" s="128"/>
      <c r="K24" s="128"/>
      <c r="L24" s="128"/>
      <c r="M24" s="128"/>
      <c r="N24" s="128"/>
      <c r="O24" s="128"/>
      <c r="P24" s="128"/>
      <c r="Q24" s="128"/>
      <c r="R24" s="128"/>
      <c r="S24" s="128"/>
      <c r="T24" s="128"/>
      <c r="U24" s="128">
        <f t="shared" si="0"/>
        <v>2</v>
      </c>
      <c r="V24" s="94">
        <v>392.166</v>
      </c>
      <c r="W24" s="128">
        <v>1</v>
      </c>
      <c r="X24" s="94">
        <v>392</v>
      </c>
      <c r="Y24" s="94">
        <f t="shared" si="1"/>
        <v>784.16599999999994</v>
      </c>
      <c r="Z24" s="55"/>
      <c r="AA24" s="55"/>
      <c r="AB24" s="55"/>
      <c r="AC24" s="55"/>
      <c r="AD24" s="55"/>
      <c r="AE24" s="55"/>
      <c r="AF24" s="55"/>
      <c r="AG24" s="55"/>
      <c r="AH24" s="128">
        <f t="shared" si="2"/>
        <v>2</v>
      </c>
      <c r="AI24" s="55">
        <f t="shared" si="3"/>
        <v>78.416600000000003</v>
      </c>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f t="shared" si="4"/>
        <v>78.416600000000003</v>
      </c>
      <c r="BR24" s="55"/>
      <c r="BS24" s="55"/>
      <c r="BT24" s="123"/>
      <c r="BU24" s="123"/>
      <c r="BV24" s="55"/>
      <c r="BW24" s="55"/>
      <c r="BX24" s="61">
        <f t="shared" si="5"/>
        <v>0</v>
      </c>
      <c r="BY24" s="134">
        <f t="shared" si="6"/>
        <v>862.58259999999996</v>
      </c>
      <c r="BZ24" s="135">
        <f t="shared" si="7"/>
        <v>10350.9912</v>
      </c>
    </row>
    <row r="25" spans="1:78" s="130" customFormat="1" ht="12.95" customHeight="1" x14ac:dyDescent="0.2">
      <c r="A25" s="118" t="s">
        <v>434</v>
      </c>
      <c r="B25" s="128"/>
      <c r="C25" s="128"/>
      <c r="D25" s="128"/>
      <c r="E25" s="128"/>
      <c r="F25" s="128"/>
      <c r="G25" s="128"/>
      <c r="H25" s="128"/>
      <c r="I25" s="128"/>
      <c r="J25" s="128"/>
      <c r="K25" s="128"/>
      <c r="L25" s="128"/>
      <c r="M25" s="128"/>
      <c r="N25" s="128"/>
      <c r="O25" s="128"/>
      <c r="P25" s="128"/>
      <c r="Q25" s="128"/>
      <c r="R25" s="128">
        <v>2</v>
      </c>
      <c r="S25" s="128">
        <v>3</v>
      </c>
      <c r="T25" s="128">
        <v>4</v>
      </c>
      <c r="U25" s="128">
        <f t="shared" si="0"/>
        <v>9</v>
      </c>
      <c r="V25" s="94">
        <v>1463.7190000000001</v>
      </c>
      <c r="W25" s="128">
        <v>9</v>
      </c>
      <c r="X25" s="94">
        <v>365.93</v>
      </c>
      <c r="Y25" s="94">
        <f t="shared" si="1"/>
        <v>1829.6490000000001</v>
      </c>
      <c r="Z25" s="55">
        <v>6</v>
      </c>
      <c r="AA25" s="55">
        <v>58.4</v>
      </c>
      <c r="AB25" s="55">
        <v>7</v>
      </c>
      <c r="AC25" s="55">
        <v>35.061999999999998</v>
      </c>
      <c r="AD25" s="55">
        <v>3</v>
      </c>
      <c r="AE25" s="55">
        <v>10.618</v>
      </c>
      <c r="AF25" s="55"/>
      <c r="AG25" s="55"/>
      <c r="AH25" s="128">
        <f t="shared" si="2"/>
        <v>9</v>
      </c>
      <c r="AI25" s="55">
        <f t="shared" si="3"/>
        <v>182.96490000000003</v>
      </c>
      <c r="AJ25" s="55">
        <v>3</v>
      </c>
      <c r="AK25" s="55">
        <v>13.273</v>
      </c>
      <c r="AL25" s="55"/>
      <c r="AM25" s="55"/>
      <c r="AN25" s="55">
        <v>9</v>
      </c>
      <c r="AO25" s="55">
        <v>688.28099999999995</v>
      </c>
      <c r="AP25" s="55"/>
      <c r="AQ25" s="55"/>
      <c r="AR25" s="55"/>
      <c r="AS25" s="55"/>
      <c r="AT25" s="55"/>
      <c r="AU25" s="55"/>
      <c r="AV25" s="55"/>
      <c r="AW25" s="55"/>
      <c r="AX25" s="55"/>
      <c r="AY25" s="55"/>
      <c r="AZ25" s="55"/>
      <c r="BA25" s="55"/>
      <c r="BB25" s="55"/>
      <c r="BC25" s="55"/>
      <c r="BD25" s="55"/>
      <c r="BE25" s="55"/>
      <c r="BF25" s="55">
        <v>9</v>
      </c>
      <c r="BG25" s="55">
        <v>548.89499999999998</v>
      </c>
      <c r="BH25" s="55"/>
      <c r="BI25" s="55"/>
      <c r="BJ25" s="55"/>
      <c r="BK25" s="55"/>
      <c r="BL25" s="55"/>
      <c r="BM25" s="55"/>
      <c r="BN25" s="55"/>
      <c r="BO25" s="55">
        <v>5</v>
      </c>
      <c r="BP25" s="55">
        <v>72.558000000000007</v>
      </c>
      <c r="BQ25" s="55">
        <f t="shared" si="4"/>
        <v>1610.0518999999999</v>
      </c>
      <c r="BR25" s="55"/>
      <c r="BS25" s="55"/>
      <c r="BT25" s="123"/>
      <c r="BU25" s="123"/>
      <c r="BV25" s="55"/>
      <c r="BW25" s="55"/>
      <c r="BX25" s="61">
        <f t="shared" si="5"/>
        <v>0</v>
      </c>
      <c r="BY25" s="134">
        <f t="shared" si="6"/>
        <v>3439.7008999999998</v>
      </c>
      <c r="BZ25" s="135">
        <f t="shared" si="7"/>
        <v>41276.410799999998</v>
      </c>
    </row>
    <row r="26" spans="1:78" s="130" customFormat="1" ht="12.95" customHeight="1" x14ac:dyDescent="0.2">
      <c r="A26" s="118" t="s">
        <v>199</v>
      </c>
      <c r="B26" s="128"/>
      <c r="C26" s="128"/>
      <c r="D26" s="128"/>
      <c r="E26" s="128"/>
      <c r="F26" s="128"/>
      <c r="G26" s="128"/>
      <c r="H26" s="128"/>
      <c r="I26" s="128"/>
      <c r="J26" s="128"/>
      <c r="K26" s="128"/>
      <c r="L26" s="128"/>
      <c r="M26" s="128"/>
      <c r="N26" s="128">
        <v>1</v>
      </c>
      <c r="O26" s="128">
        <v>4</v>
      </c>
      <c r="P26" s="128">
        <v>2</v>
      </c>
      <c r="Q26" s="128">
        <v>3</v>
      </c>
      <c r="R26" s="128">
        <v>2</v>
      </c>
      <c r="S26" s="128">
        <v>3</v>
      </c>
      <c r="T26" s="128">
        <v>2</v>
      </c>
      <c r="U26" s="128">
        <f t="shared" si="0"/>
        <v>17</v>
      </c>
      <c r="V26" s="94">
        <v>2249.9490000000001</v>
      </c>
      <c r="W26" s="128">
        <v>17</v>
      </c>
      <c r="X26" s="94">
        <v>662.48699999999997</v>
      </c>
      <c r="Y26" s="94">
        <f t="shared" si="1"/>
        <v>2912.4360000000001</v>
      </c>
      <c r="Z26" s="55">
        <v>10</v>
      </c>
      <c r="AA26" s="55">
        <v>99.102999999999994</v>
      </c>
      <c r="AB26" s="55">
        <v>10</v>
      </c>
      <c r="AC26" s="55">
        <v>57.515000000000001</v>
      </c>
      <c r="AD26" s="55">
        <v>8</v>
      </c>
      <c r="AE26" s="55">
        <v>28.315000000000001</v>
      </c>
      <c r="AF26" s="55"/>
      <c r="AG26" s="55"/>
      <c r="AH26" s="128">
        <f t="shared" si="2"/>
        <v>17</v>
      </c>
      <c r="AI26" s="55">
        <f t="shared" si="3"/>
        <v>291.24360000000001</v>
      </c>
      <c r="AJ26" s="55">
        <v>13</v>
      </c>
      <c r="AK26" s="55">
        <v>17.696999999999999</v>
      </c>
      <c r="AL26" s="55"/>
      <c r="AM26" s="55"/>
      <c r="AN26" s="55">
        <v>17</v>
      </c>
      <c r="AO26" s="55">
        <v>1066.2090000000001</v>
      </c>
      <c r="AP26" s="55"/>
      <c r="AQ26" s="55"/>
      <c r="AR26" s="55"/>
      <c r="AS26" s="55"/>
      <c r="AT26" s="55"/>
      <c r="AU26" s="55"/>
      <c r="AV26" s="55"/>
      <c r="AW26" s="55"/>
      <c r="AX26" s="55"/>
      <c r="AY26" s="55"/>
      <c r="AZ26" s="55"/>
      <c r="BA26" s="55"/>
      <c r="BB26" s="55"/>
      <c r="BC26" s="55"/>
      <c r="BD26" s="55"/>
      <c r="BE26" s="55"/>
      <c r="BF26" s="55">
        <v>17</v>
      </c>
      <c r="BG26" s="55">
        <v>993.73099999999999</v>
      </c>
      <c r="BH26" s="55"/>
      <c r="BI26" s="55"/>
      <c r="BJ26" s="55"/>
      <c r="BK26" s="55"/>
      <c r="BL26" s="55"/>
      <c r="BM26" s="55"/>
      <c r="BN26" s="55"/>
      <c r="BO26" s="55">
        <v>11</v>
      </c>
      <c r="BP26" s="55">
        <v>69.018000000000001</v>
      </c>
      <c r="BQ26" s="55">
        <f t="shared" si="4"/>
        <v>2622.8316000000004</v>
      </c>
      <c r="BR26" s="55"/>
      <c r="BS26" s="55"/>
      <c r="BT26" s="123"/>
      <c r="BU26" s="123"/>
      <c r="BV26" s="55"/>
      <c r="BW26" s="55"/>
      <c r="BX26" s="61">
        <f t="shared" si="5"/>
        <v>0</v>
      </c>
      <c r="BY26" s="134">
        <f t="shared" si="6"/>
        <v>5535.267600000001</v>
      </c>
      <c r="BZ26" s="135">
        <f t="shared" si="7"/>
        <v>66423.21120000002</v>
      </c>
    </row>
    <row r="27" spans="1:78" s="130" customFormat="1" ht="12.95" customHeight="1" x14ac:dyDescent="0.2">
      <c r="A27" s="118" t="s">
        <v>200</v>
      </c>
      <c r="B27" s="128"/>
      <c r="C27" s="128"/>
      <c r="D27" s="128"/>
      <c r="E27" s="128"/>
      <c r="F27" s="128"/>
      <c r="G27" s="128"/>
      <c r="H27" s="128"/>
      <c r="I27" s="128"/>
      <c r="J27" s="128"/>
      <c r="K27" s="128"/>
      <c r="L27" s="128"/>
      <c r="M27" s="128"/>
      <c r="N27" s="128">
        <v>1</v>
      </c>
      <c r="O27" s="128">
        <v>15</v>
      </c>
      <c r="P27" s="128">
        <v>5</v>
      </c>
      <c r="Q27" s="128">
        <v>5</v>
      </c>
      <c r="R27" s="128">
        <v>2</v>
      </c>
      <c r="S27" s="128">
        <v>1</v>
      </c>
      <c r="T27" s="128">
        <v>3</v>
      </c>
      <c r="U27" s="128">
        <f t="shared" si="0"/>
        <v>32</v>
      </c>
      <c r="V27" s="94">
        <v>3953.88</v>
      </c>
      <c r="W27" s="128">
        <v>32</v>
      </c>
      <c r="X27" s="94">
        <v>1095.9090000000001</v>
      </c>
      <c r="Y27" s="94">
        <f t="shared" si="1"/>
        <v>5049.7890000000007</v>
      </c>
      <c r="Z27" s="55">
        <v>9</v>
      </c>
      <c r="AA27" s="55">
        <v>88.484999999999999</v>
      </c>
      <c r="AB27" s="55">
        <v>17</v>
      </c>
      <c r="AC27" s="55">
        <v>88.263999999999996</v>
      </c>
      <c r="AD27" s="55">
        <v>3</v>
      </c>
      <c r="AE27" s="55">
        <v>10.618</v>
      </c>
      <c r="AF27" s="55"/>
      <c r="AG27" s="55"/>
      <c r="AH27" s="128">
        <f t="shared" si="2"/>
        <v>32</v>
      </c>
      <c r="AI27" s="55">
        <f t="shared" si="3"/>
        <v>504.97890000000007</v>
      </c>
      <c r="AJ27" s="55">
        <v>11</v>
      </c>
      <c r="AK27" s="55">
        <v>11.061</v>
      </c>
      <c r="AL27" s="55"/>
      <c r="AM27" s="55"/>
      <c r="AN27" s="55">
        <v>19</v>
      </c>
      <c r="AO27" s="55">
        <v>888.56100000000004</v>
      </c>
      <c r="AP27" s="55"/>
      <c r="AQ27" s="55"/>
      <c r="AR27" s="55"/>
      <c r="AS27" s="55"/>
      <c r="AT27" s="55"/>
      <c r="AU27" s="55"/>
      <c r="AV27" s="55"/>
      <c r="AW27" s="55"/>
      <c r="AX27" s="55"/>
      <c r="AY27" s="55"/>
      <c r="AZ27" s="55"/>
      <c r="BA27" s="55"/>
      <c r="BB27" s="55"/>
      <c r="BC27" s="55"/>
      <c r="BD27" s="55"/>
      <c r="BE27" s="55"/>
      <c r="BF27" s="55">
        <v>30</v>
      </c>
      <c r="BG27" s="55">
        <v>1518.038</v>
      </c>
      <c r="BH27" s="55"/>
      <c r="BI27" s="55"/>
      <c r="BJ27" s="55"/>
      <c r="BK27" s="55"/>
      <c r="BL27" s="55"/>
      <c r="BM27" s="55"/>
      <c r="BN27" s="55"/>
      <c r="BO27" s="55">
        <v>16</v>
      </c>
      <c r="BP27" s="55">
        <v>54.417999999999999</v>
      </c>
      <c r="BQ27" s="55">
        <f>SUM(AA27+AC27+AE27+AG27+AI27+AK27+AM27+AO27+AQ27+AS27+AU27+AW27+AY27+BA27+BC27+BE27+BG27+BN27+BP27)</f>
        <v>3164.4239000000002</v>
      </c>
      <c r="BR27" s="55"/>
      <c r="BS27" s="55"/>
      <c r="BT27" s="123"/>
      <c r="BU27" s="123"/>
      <c r="BV27" s="55"/>
      <c r="BW27" s="55"/>
      <c r="BX27" s="61">
        <f t="shared" si="5"/>
        <v>0</v>
      </c>
      <c r="BY27" s="134">
        <f t="shared" si="6"/>
        <v>8214.2129000000004</v>
      </c>
      <c r="BZ27" s="135">
        <f t="shared" si="7"/>
        <v>98570.554800000013</v>
      </c>
    </row>
    <row r="28" spans="1:78" s="130" customFormat="1" ht="12.95" customHeight="1" x14ac:dyDescent="0.2">
      <c r="A28" s="118" t="s">
        <v>201</v>
      </c>
      <c r="B28" s="128"/>
      <c r="C28" s="128"/>
      <c r="D28" s="128"/>
      <c r="E28" s="128"/>
      <c r="F28" s="128"/>
      <c r="G28" s="128"/>
      <c r="H28" s="128"/>
      <c r="I28" s="128"/>
      <c r="J28" s="128"/>
      <c r="K28" s="128">
        <v>5</v>
      </c>
      <c r="L28" s="128">
        <v>1</v>
      </c>
      <c r="M28" s="128">
        <v>8</v>
      </c>
      <c r="N28" s="128">
        <v>2</v>
      </c>
      <c r="O28" s="128">
        <v>4</v>
      </c>
      <c r="P28" s="128">
        <v>3</v>
      </c>
      <c r="Q28" s="128"/>
      <c r="R28" s="128">
        <v>1</v>
      </c>
      <c r="S28" s="128">
        <v>1</v>
      </c>
      <c r="T28" s="128">
        <v>1</v>
      </c>
      <c r="U28" s="128">
        <f t="shared" si="0"/>
        <v>26</v>
      </c>
      <c r="V28" s="94">
        <v>2957.2069999999999</v>
      </c>
      <c r="W28" s="128">
        <v>24</v>
      </c>
      <c r="X28" s="94">
        <v>777.50099999999998</v>
      </c>
      <c r="Y28" s="94">
        <f t="shared" si="1"/>
        <v>3734.7079999999996</v>
      </c>
      <c r="Z28" s="55">
        <v>5</v>
      </c>
      <c r="AA28" s="55">
        <v>49.552</v>
      </c>
      <c r="AB28" s="55">
        <v>12</v>
      </c>
      <c r="AC28" s="55">
        <v>70.787999999999997</v>
      </c>
      <c r="AD28" s="55">
        <v>4</v>
      </c>
      <c r="AE28" s="55">
        <v>14.157999999999999</v>
      </c>
      <c r="AF28" s="55"/>
      <c r="AG28" s="55"/>
      <c r="AH28" s="128">
        <f t="shared" si="2"/>
        <v>26</v>
      </c>
      <c r="AI28" s="55">
        <f t="shared" si="3"/>
        <v>373.4708</v>
      </c>
      <c r="AJ28" s="55">
        <v>14</v>
      </c>
      <c r="AK28" s="55">
        <v>20.905000000000001</v>
      </c>
      <c r="AL28" s="55"/>
      <c r="AM28" s="55"/>
      <c r="AN28" s="55"/>
      <c r="AO28" s="55"/>
      <c r="AP28" s="55"/>
      <c r="AQ28" s="55"/>
      <c r="AR28" s="55"/>
      <c r="AS28" s="55"/>
      <c r="AT28" s="55"/>
      <c r="AU28" s="55"/>
      <c r="AV28" s="55"/>
      <c r="AW28" s="55"/>
      <c r="AX28" s="55"/>
      <c r="AY28" s="55"/>
      <c r="AZ28" s="55"/>
      <c r="BA28" s="55"/>
      <c r="BB28" s="55"/>
      <c r="BC28" s="55"/>
      <c r="BD28" s="55"/>
      <c r="BE28" s="55"/>
      <c r="BF28" s="55">
        <v>23</v>
      </c>
      <c r="BG28" s="55">
        <v>1111.8420000000001</v>
      </c>
      <c r="BH28" s="55"/>
      <c r="BI28" s="55"/>
      <c r="BJ28" s="55"/>
      <c r="BK28" s="55"/>
      <c r="BL28" s="55"/>
      <c r="BM28" s="55"/>
      <c r="BN28" s="55"/>
      <c r="BO28" s="55">
        <v>17</v>
      </c>
      <c r="BP28" s="55">
        <v>76.317999999999998</v>
      </c>
      <c r="BQ28" s="55">
        <f t="shared" si="4"/>
        <v>1717.0337999999999</v>
      </c>
      <c r="BR28" s="55"/>
      <c r="BS28" s="55"/>
      <c r="BT28" s="123"/>
      <c r="BU28" s="123"/>
      <c r="BV28" s="55"/>
      <c r="BW28" s="55"/>
      <c r="BX28" s="61">
        <f t="shared" si="5"/>
        <v>0</v>
      </c>
      <c r="BY28" s="134">
        <f t="shared" si="6"/>
        <v>5451.7417999999998</v>
      </c>
      <c r="BZ28" s="135">
        <f t="shared" si="7"/>
        <v>65420.901599999997</v>
      </c>
    </row>
    <row r="29" spans="1:78" s="130" customFormat="1" ht="12.95" customHeight="1" x14ac:dyDescent="0.2">
      <c r="A29" s="118" t="s">
        <v>206</v>
      </c>
      <c r="B29" s="128"/>
      <c r="C29" s="128"/>
      <c r="D29" s="128"/>
      <c r="E29" s="128"/>
      <c r="F29" s="128"/>
      <c r="G29" s="128"/>
      <c r="H29" s="128"/>
      <c r="I29" s="128"/>
      <c r="J29" s="128"/>
      <c r="K29" s="128"/>
      <c r="L29" s="128"/>
      <c r="M29" s="128"/>
      <c r="N29" s="128"/>
      <c r="O29" s="128"/>
      <c r="P29" s="128">
        <v>1</v>
      </c>
      <c r="Q29" s="128"/>
      <c r="R29" s="128">
        <v>1</v>
      </c>
      <c r="S29" s="128"/>
      <c r="T29" s="128"/>
      <c r="U29" s="128">
        <f t="shared" si="0"/>
        <v>2</v>
      </c>
      <c r="V29" s="94">
        <v>312.88299999999998</v>
      </c>
      <c r="W29" s="128">
        <v>2</v>
      </c>
      <c r="X29" s="94">
        <v>78.221000000000004</v>
      </c>
      <c r="Y29" s="94">
        <f t="shared" si="1"/>
        <v>391.10399999999998</v>
      </c>
      <c r="AB29" s="55"/>
      <c r="AC29" s="55"/>
      <c r="AD29" s="55"/>
      <c r="AE29" s="55"/>
      <c r="AF29" s="55"/>
      <c r="AG29" s="55"/>
      <c r="AH29" s="128">
        <f t="shared" si="2"/>
        <v>2</v>
      </c>
      <c r="AI29" s="55">
        <f t="shared" si="3"/>
        <v>39.110399999999998</v>
      </c>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f t="shared" si="4"/>
        <v>39.110399999999998</v>
      </c>
      <c r="BR29" s="55"/>
      <c r="BS29" s="55"/>
      <c r="BT29" s="123"/>
      <c r="BU29" s="123"/>
      <c r="BV29" s="55"/>
      <c r="BW29" s="55"/>
      <c r="BX29" s="61">
        <f t="shared" si="5"/>
        <v>0</v>
      </c>
      <c r="BY29" s="134">
        <f t="shared" si="6"/>
        <v>430.21439999999996</v>
      </c>
      <c r="BZ29" s="135">
        <f t="shared" si="7"/>
        <v>5162.5727999999999</v>
      </c>
    </row>
    <row r="30" spans="1:78" s="130" customFormat="1" ht="12.95" customHeight="1" x14ac:dyDescent="0.2">
      <c r="A30" s="118" t="s">
        <v>207</v>
      </c>
      <c r="B30" s="128"/>
      <c r="C30" s="128"/>
      <c r="D30" s="128"/>
      <c r="E30" s="128"/>
      <c r="F30" s="128"/>
      <c r="G30" s="128"/>
      <c r="H30" s="128"/>
      <c r="I30" s="128"/>
      <c r="J30" s="128"/>
      <c r="K30" s="128"/>
      <c r="L30" s="128"/>
      <c r="M30" s="128"/>
      <c r="N30" s="128"/>
      <c r="O30" s="128"/>
      <c r="P30" s="128"/>
      <c r="Q30" s="128"/>
      <c r="R30" s="128"/>
      <c r="S30" s="128"/>
      <c r="T30" s="128">
        <v>1</v>
      </c>
      <c r="U30" s="128">
        <f t="shared" si="0"/>
        <v>1</v>
      </c>
      <c r="V30" s="94">
        <v>159.273</v>
      </c>
      <c r="W30" s="128">
        <v>1</v>
      </c>
      <c r="X30" s="94">
        <v>39.817999999999998</v>
      </c>
      <c r="Y30" s="94">
        <f t="shared" si="1"/>
        <v>199.09100000000001</v>
      </c>
      <c r="Z30" s="55"/>
      <c r="AA30" s="55"/>
      <c r="AB30" s="55"/>
      <c r="AC30" s="55"/>
      <c r="AD30" s="55"/>
      <c r="AE30" s="55"/>
      <c r="AF30" s="55"/>
      <c r="AG30" s="55"/>
      <c r="AH30" s="128">
        <f t="shared" si="2"/>
        <v>1</v>
      </c>
      <c r="AI30" s="55">
        <f t="shared" si="3"/>
        <v>19.909100000000002</v>
      </c>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f t="shared" si="4"/>
        <v>19.909100000000002</v>
      </c>
      <c r="BR30" s="55"/>
      <c r="BS30" s="55"/>
      <c r="BT30" s="123"/>
      <c r="BU30" s="123"/>
      <c r="BV30" s="55"/>
      <c r="BW30" s="55"/>
      <c r="BX30" s="61">
        <f t="shared" si="5"/>
        <v>0</v>
      </c>
      <c r="BY30" s="134">
        <v>269.86</v>
      </c>
      <c r="BZ30" s="135">
        <f t="shared" si="7"/>
        <v>3238.32</v>
      </c>
    </row>
    <row r="31" spans="1:78" s="130" customFormat="1" ht="12.95" customHeight="1" x14ac:dyDescent="0.2">
      <c r="A31" s="118" t="s">
        <v>208</v>
      </c>
      <c r="B31" s="128"/>
      <c r="C31" s="128"/>
      <c r="D31" s="128"/>
      <c r="E31" s="128"/>
      <c r="F31" s="128"/>
      <c r="G31" s="128"/>
      <c r="H31" s="128"/>
      <c r="I31" s="128"/>
      <c r="J31" s="128"/>
      <c r="K31" s="128">
        <v>1</v>
      </c>
      <c r="L31" s="128"/>
      <c r="M31" s="128">
        <v>2</v>
      </c>
      <c r="N31" s="128"/>
      <c r="O31" s="128"/>
      <c r="P31" s="128"/>
      <c r="Q31" s="128"/>
      <c r="R31" s="128"/>
      <c r="S31" s="128"/>
      <c r="T31" s="128"/>
      <c r="U31" s="128">
        <f t="shared" si="0"/>
        <v>3</v>
      </c>
      <c r="V31" s="94">
        <v>389.334</v>
      </c>
      <c r="W31" s="128">
        <v>2</v>
      </c>
      <c r="X31" s="94">
        <v>64.506</v>
      </c>
      <c r="Y31" s="94">
        <f t="shared" si="1"/>
        <v>453.84000000000003</v>
      </c>
      <c r="Z31" s="55"/>
      <c r="AA31" s="55"/>
      <c r="AB31" s="55"/>
      <c r="AC31" s="55"/>
      <c r="AD31" s="55"/>
      <c r="AE31" s="55"/>
      <c r="AF31" s="55"/>
      <c r="AG31" s="55"/>
      <c r="AH31" s="128">
        <f t="shared" si="2"/>
        <v>3</v>
      </c>
      <c r="AI31" s="55">
        <f t="shared" si="3"/>
        <v>45.384000000000007</v>
      </c>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f t="shared" si="4"/>
        <v>45.384000000000007</v>
      </c>
      <c r="BR31" s="55"/>
      <c r="BS31" s="55"/>
      <c r="BT31" s="123"/>
      <c r="BU31" s="123"/>
      <c r="BV31" s="55"/>
      <c r="BW31" s="55"/>
      <c r="BX31" s="61">
        <f t="shared" si="5"/>
        <v>0</v>
      </c>
      <c r="BY31" s="134">
        <f t="shared" si="6"/>
        <v>499.22400000000005</v>
      </c>
      <c r="BZ31" s="135">
        <f t="shared" si="7"/>
        <v>5990.6880000000001</v>
      </c>
    </row>
    <row r="32" spans="1:78" s="130" customFormat="1" ht="12.95" customHeight="1" x14ac:dyDescent="0.2">
      <c r="A32" s="118" t="s">
        <v>441</v>
      </c>
      <c r="B32" s="128"/>
      <c r="C32" s="128"/>
      <c r="D32" s="128"/>
      <c r="E32" s="128"/>
      <c r="F32" s="128"/>
      <c r="G32" s="128"/>
      <c r="H32" s="128"/>
      <c r="I32" s="128"/>
      <c r="J32" s="128"/>
      <c r="K32" s="128"/>
      <c r="L32" s="128"/>
      <c r="M32" s="128"/>
      <c r="N32" s="128"/>
      <c r="O32" s="128">
        <v>1</v>
      </c>
      <c r="P32" s="128"/>
      <c r="Q32" s="128"/>
      <c r="R32" s="128"/>
      <c r="S32" s="128"/>
      <c r="T32" s="128">
        <v>1</v>
      </c>
      <c r="U32" s="128">
        <f t="shared" si="0"/>
        <v>2</v>
      </c>
      <c r="V32" s="94">
        <v>435.65</v>
      </c>
      <c r="W32" s="128">
        <v>1</v>
      </c>
      <c r="X32" s="94">
        <v>13.404999999999999</v>
      </c>
      <c r="Y32" s="94">
        <f t="shared" si="1"/>
        <v>449.05499999999995</v>
      </c>
      <c r="Z32" s="55">
        <v>1</v>
      </c>
      <c r="AA32" s="55">
        <v>10.618</v>
      </c>
      <c r="AB32" s="55"/>
      <c r="AC32" s="55"/>
      <c r="AD32" s="55"/>
      <c r="AE32" s="55"/>
      <c r="AF32" s="55"/>
      <c r="AG32" s="55"/>
      <c r="AH32" s="128">
        <f t="shared" si="2"/>
        <v>2</v>
      </c>
      <c r="AI32" s="55">
        <f t="shared" si="3"/>
        <v>44.905499999999996</v>
      </c>
      <c r="AJ32" s="55">
        <v>1</v>
      </c>
      <c r="AK32" s="55">
        <v>0.66400000000000003</v>
      </c>
      <c r="AL32" s="55"/>
      <c r="AM32" s="55"/>
      <c r="AN32" s="55">
        <v>1</v>
      </c>
      <c r="AO32" s="55">
        <v>8.7970000000000006</v>
      </c>
      <c r="AP32" s="55"/>
      <c r="AQ32" s="55"/>
      <c r="AR32" s="55"/>
      <c r="AS32" s="55"/>
      <c r="AT32" s="55"/>
      <c r="AU32" s="55"/>
      <c r="AV32" s="55"/>
      <c r="AW32" s="55"/>
      <c r="AX32" s="55"/>
      <c r="AY32" s="55"/>
      <c r="AZ32" s="55"/>
      <c r="BA32" s="55"/>
      <c r="BB32" s="55"/>
      <c r="BC32" s="55"/>
      <c r="BD32" s="55"/>
      <c r="BE32" s="55"/>
      <c r="BF32" s="55">
        <v>1</v>
      </c>
      <c r="BG32" s="55">
        <v>20.108000000000001</v>
      </c>
      <c r="BH32" s="55"/>
      <c r="BI32" s="55"/>
      <c r="BJ32" s="55"/>
      <c r="BK32" s="55"/>
      <c r="BL32" s="55"/>
      <c r="BM32" s="55"/>
      <c r="BN32" s="55"/>
      <c r="BO32" s="55">
        <v>2</v>
      </c>
      <c r="BP32" s="55">
        <v>19.024000000000001</v>
      </c>
      <c r="BQ32" s="55">
        <f t="shared" si="4"/>
        <v>104.1165</v>
      </c>
      <c r="BR32" s="55"/>
      <c r="BS32" s="55"/>
      <c r="BT32" s="123"/>
      <c r="BU32" s="123"/>
      <c r="BV32" s="55"/>
      <c r="BW32" s="55"/>
      <c r="BX32" s="61">
        <f t="shared" si="5"/>
        <v>0</v>
      </c>
      <c r="BY32" s="134">
        <f t="shared" si="6"/>
        <v>553.17149999999992</v>
      </c>
      <c r="BZ32" s="135">
        <f t="shared" si="7"/>
        <v>6638.0579999999991</v>
      </c>
    </row>
    <row r="33" spans="1:78" s="130" customFormat="1" ht="12.95" customHeight="1" x14ac:dyDescent="0.2">
      <c r="A33" s="118" t="s">
        <v>442</v>
      </c>
      <c r="B33" s="128"/>
      <c r="C33" s="128"/>
      <c r="D33" s="128"/>
      <c r="E33" s="128"/>
      <c r="F33" s="128"/>
      <c r="G33" s="128"/>
      <c r="H33" s="128"/>
      <c r="I33" s="128"/>
      <c r="J33" s="128"/>
      <c r="K33" s="128"/>
      <c r="L33" s="128"/>
      <c r="M33" s="128"/>
      <c r="N33" s="128"/>
      <c r="O33" s="128">
        <v>1</v>
      </c>
      <c r="P33" s="128">
        <v>1</v>
      </c>
      <c r="Q33" s="128"/>
      <c r="R33" s="128"/>
      <c r="S33" s="128">
        <v>1</v>
      </c>
      <c r="T33" s="128"/>
      <c r="U33" s="128">
        <f t="shared" si="0"/>
        <v>3</v>
      </c>
      <c r="V33" s="94">
        <v>355.58600000000001</v>
      </c>
      <c r="W33" s="128">
        <v>2</v>
      </c>
      <c r="X33" s="94">
        <v>42.539000000000001</v>
      </c>
      <c r="Y33" s="94">
        <f t="shared" si="1"/>
        <v>398.125</v>
      </c>
      <c r="Z33" s="55"/>
      <c r="AA33" s="55"/>
      <c r="AB33" s="55"/>
      <c r="AC33" s="55"/>
      <c r="AD33" s="55">
        <v>1</v>
      </c>
      <c r="AE33" s="55">
        <v>3.5390000000000001</v>
      </c>
      <c r="AF33" s="55"/>
      <c r="AG33" s="55"/>
      <c r="AH33" s="128"/>
      <c r="AI33" s="55">
        <f t="shared" si="3"/>
        <v>39.8125</v>
      </c>
      <c r="AJ33" s="55">
        <v>1</v>
      </c>
      <c r="AK33" s="55">
        <v>1.327</v>
      </c>
      <c r="AL33" s="55"/>
      <c r="AM33" s="55"/>
      <c r="AN33" s="55">
        <v>1</v>
      </c>
      <c r="AO33" s="55">
        <v>50.395000000000003</v>
      </c>
      <c r="AP33" s="55"/>
      <c r="AQ33" s="55"/>
      <c r="AR33" s="55"/>
      <c r="AS33" s="55"/>
      <c r="AT33" s="55"/>
      <c r="AU33" s="55"/>
      <c r="AV33" s="55"/>
      <c r="AW33" s="55"/>
      <c r="AX33" s="55"/>
      <c r="AY33" s="55"/>
      <c r="AZ33" s="55"/>
      <c r="BA33" s="55"/>
      <c r="BB33" s="55"/>
      <c r="BC33" s="55"/>
      <c r="BD33" s="55"/>
      <c r="BE33" s="55"/>
      <c r="BF33" s="55">
        <v>2</v>
      </c>
      <c r="BG33" s="55">
        <v>63.808999999999997</v>
      </c>
      <c r="BH33" s="55"/>
      <c r="BI33" s="55"/>
      <c r="BJ33" s="55"/>
      <c r="BK33" s="55"/>
      <c r="BL33" s="55"/>
      <c r="BM33" s="55"/>
      <c r="BN33" s="55"/>
      <c r="BO33" s="55">
        <v>3</v>
      </c>
      <c r="BP33" s="55">
        <v>36.720999999999997</v>
      </c>
      <c r="BQ33" s="55">
        <f t="shared" si="4"/>
        <v>195.6035</v>
      </c>
      <c r="BR33" s="55"/>
      <c r="BS33" s="55"/>
      <c r="BT33" s="123"/>
      <c r="BU33" s="123"/>
      <c r="BV33" s="55"/>
      <c r="BW33" s="55"/>
      <c r="BX33" s="61">
        <f t="shared" si="5"/>
        <v>0</v>
      </c>
      <c r="BY33" s="134">
        <f t="shared" si="6"/>
        <v>593.72849999999994</v>
      </c>
      <c r="BZ33" s="135">
        <v>7124.78</v>
      </c>
    </row>
    <row r="34" spans="1:78" s="130" customFormat="1" ht="12.95" customHeight="1" x14ac:dyDescent="0.2">
      <c r="A34" s="118" t="s">
        <v>202</v>
      </c>
      <c r="B34" s="128"/>
      <c r="C34" s="128"/>
      <c r="D34" s="128"/>
      <c r="E34" s="128"/>
      <c r="F34" s="128"/>
      <c r="G34" s="128"/>
      <c r="H34" s="128"/>
      <c r="I34" s="128"/>
      <c r="J34" s="128"/>
      <c r="K34" s="128"/>
      <c r="L34" s="128"/>
      <c r="M34" s="128">
        <v>2</v>
      </c>
      <c r="N34" s="128">
        <v>1</v>
      </c>
      <c r="O34" s="128">
        <v>4</v>
      </c>
      <c r="P34" s="128"/>
      <c r="Q34" s="128"/>
      <c r="R34" s="128"/>
      <c r="S34" s="128"/>
      <c r="T34" s="128">
        <v>2</v>
      </c>
      <c r="U34" s="128">
        <f t="shared" si="0"/>
        <v>9</v>
      </c>
      <c r="V34" s="94">
        <v>886.70799999999997</v>
      </c>
      <c r="W34" s="128">
        <v>3</v>
      </c>
      <c r="X34" s="94">
        <v>65.534000000000006</v>
      </c>
      <c r="Y34" s="94">
        <f t="shared" si="1"/>
        <v>952.24199999999996</v>
      </c>
      <c r="Z34" s="55">
        <v>1</v>
      </c>
      <c r="AA34" s="55">
        <v>10.618</v>
      </c>
      <c r="AB34" s="55"/>
      <c r="AC34" s="55"/>
      <c r="AD34" s="55"/>
      <c r="AE34" s="55"/>
      <c r="AF34" s="55"/>
      <c r="AG34" s="55"/>
      <c r="AH34" s="128">
        <f t="shared" si="2"/>
        <v>9</v>
      </c>
      <c r="AI34" s="55">
        <f t="shared" si="3"/>
        <v>95.224199999999996</v>
      </c>
      <c r="AJ34" s="55">
        <v>1</v>
      </c>
      <c r="AK34" s="55">
        <v>1.327</v>
      </c>
      <c r="AL34" s="55"/>
      <c r="AM34" s="55"/>
      <c r="AN34" s="55">
        <v>1</v>
      </c>
      <c r="AO34" s="55">
        <v>48.726999999999997</v>
      </c>
      <c r="AP34" s="55"/>
      <c r="AQ34" s="55"/>
      <c r="AR34" s="55"/>
      <c r="AS34" s="55"/>
      <c r="AT34" s="55"/>
      <c r="AU34" s="55"/>
      <c r="AV34" s="55"/>
      <c r="AW34" s="55"/>
      <c r="AX34" s="55"/>
      <c r="AY34" s="55"/>
      <c r="AZ34" s="55"/>
      <c r="BA34" s="55"/>
      <c r="BB34" s="55"/>
      <c r="BC34" s="55"/>
      <c r="BD34" s="55"/>
      <c r="BE34" s="55"/>
      <c r="BF34" s="55">
        <v>3</v>
      </c>
      <c r="BG34" s="55">
        <v>98.301000000000002</v>
      </c>
      <c r="BH34" s="55"/>
      <c r="BI34" s="55"/>
      <c r="BJ34" s="55"/>
      <c r="BK34" s="55"/>
      <c r="BL34" s="55"/>
      <c r="BM34" s="55"/>
      <c r="BN34" s="55"/>
      <c r="BO34" s="55">
        <v>3</v>
      </c>
      <c r="BP34" s="55">
        <v>24.776</v>
      </c>
      <c r="BQ34" s="55">
        <f t="shared" si="4"/>
        <v>278.97320000000002</v>
      </c>
      <c r="BR34" s="55"/>
      <c r="BS34" s="55"/>
      <c r="BT34" s="123"/>
      <c r="BU34" s="123"/>
      <c r="BV34" s="55"/>
      <c r="BW34" s="55"/>
      <c r="BX34" s="61">
        <f t="shared" si="5"/>
        <v>0</v>
      </c>
      <c r="BY34" s="134">
        <f t="shared" si="6"/>
        <v>1231.2152000000001</v>
      </c>
      <c r="BZ34" s="135">
        <f t="shared" si="7"/>
        <v>14774.582400000001</v>
      </c>
    </row>
    <row r="35" spans="1:78" s="130" customFormat="1" ht="12.95" customHeight="1" x14ac:dyDescent="0.2">
      <c r="A35" s="118" t="s">
        <v>209</v>
      </c>
      <c r="B35" s="128"/>
      <c r="C35" s="128"/>
      <c r="D35" s="128"/>
      <c r="E35" s="128"/>
      <c r="F35" s="128"/>
      <c r="G35" s="128"/>
      <c r="H35" s="128"/>
      <c r="I35" s="128"/>
      <c r="J35" s="128"/>
      <c r="K35" s="128"/>
      <c r="L35" s="128"/>
      <c r="M35" s="128"/>
      <c r="N35" s="128"/>
      <c r="O35" s="128"/>
      <c r="P35" s="128"/>
      <c r="Q35" s="128"/>
      <c r="R35" s="128"/>
      <c r="S35" s="128">
        <v>1</v>
      </c>
      <c r="T35" s="128"/>
      <c r="U35" s="128">
        <f t="shared" si="0"/>
        <v>1</v>
      </c>
      <c r="V35" s="94">
        <v>205.285</v>
      </c>
      <c r="W35" s="128">
        <v>1</v>
      </c>
      <c r="X35" s="94">
        <v>51.320999999999998</v>
      </c>
      <c r="Y35" s="94">
        <f t="shared" si="1"/>
        <v>256.60599999999999</v>
      </c>
      <c r="Z35" s="55"/>
      <c r="AA35" s="55"/>
      <c r="AB35" s="55"/>
      <c r="AC35" s="55"/>
      <c r="AD35" s="55"/>
      <c r="AE35" s="55"/>
      <c r="AF35" s="55"/>
      <c r="AG35" s="55"/>
      <c r="AH35" s="128">
        <f t="shared" si="2"/>
        <v>1</v>
      </c>
      <c r="AI35" s="55">
        <f t="shared" si="3"/>
        <v>25.660600000000002</v>
      </c>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f t="shared" si="4"/>
        <v>25.660600000000002</v>
      </c>
      <c r="BR35" s="55"/>
      <c r="BS35" s="55"/>
      <c r="BT35" s="123"/>
      <c r="BU35" s="123"/>
      <c r="BV35" s="55"/>
      <c r="BW35" s="123"/>
      <c r="BX35" s="61">
        <f t="shared" si="5"/>
        <v>0</v>
      </c>
      <c r="BY35" s="134">
        <f t="shared" si="6"/>
        <v>282.26659999999998</v>
      </c>
      <c r="BZ35" s="135">
        <f t="shared" si="7"/>
        <v>3387.1992</v>
      </c>
    </row>
    <row r="36" spans="1:78" s="130" customFormat="1" ht="12.95" customHeight="1" x14ac:dyDescent="0.2">
      <c r="A36" s="118" t="s">
        <v>210</v>
      </c>
      <c r="B36" s="128"/>
      <c r="C36" s="128"/>
      <c r="D36" s="128"/>
      <c r="E36" s="128"/>
      <c r="F36" s="128"/>
      <c r="G36" s="128"/>
      <c r="H36" s="128"/>
      <c r="I36" s="128"/>
      <c r="J36" s="128"/>
      <c r="K36" s="128">
        <v>1</v>
      </c>
      <c r="L36" s="128"/>
      <c r="M36" s="128"/>
      <c r="N36" s="128">
        <v>1</v>
      </c>
      <c r="O36" s="128">
        <v>3</v>
      </c>
      <c r="P36" s="128">
        <v>1</v>
      </c>
      <c r="Q36" s="128"/>
      <c r="R36" s="128">
        <v>1</v>
      </c>
      <c r="S36" s="128"/>
      <c r="T36" s="128">
        <v>1</v>
      </c>
      <c r="U36" s="128">
        <f t="shared" si="0"/>
        <v>8</v>
      </c>
      <c r="V36" s="94">
        <v>980.45</v>
      </c>
      <c r="W36" s="128">
        <v>5</v>
      </c>
      <c r="X36" s="94">
        <v>196.96799999999999</v>
      </c>
      <c r="Y36" s="94">
        <f t="shared" si="1"/>
        <v>1177.4180000000001</v>
      </c>
      <c r="Z36" s="55"/>
      <c r="AA36" s="55"/>
      <c r="AB36" s="55"/>
      <c r="AC36" s="55"/>
      <c r="AD36" s="55"/>
      <c r="AE36" s="55"/>
      <c r="AF36" s="55"/>
      <c r="AG36" s="55"/>
      <c r="AH36" s="128">
        <f t="shared" si="2"/>
        <v>8</v>
      </c>
      <c r="AI36" s="55">
        <f t="shared" si="3"/>
        <v>117.74180000000001</v>
      </c>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f t="shared" si="4"/>
        <v>117.74180000000001</v>
      </c>
      <c r="BR36" s="55"/>
      <c r="BS36" s="55"/>
      <c r="BT36" s="123"/>
      <c r="BU36" s="123"/>
      <c r="BV36" s="55"/>
      <c r="BW36" s="55"/>
      <c r="BX36" s="61">
        <f t="shared" si="5"/>
        <v>0</v>
      </c>
      <c r="BY36" s="134">
        <f t="shared" si="6"/>
        <v>1295.1598000000001</v>
      </c>
      <c r="BZ36" s="135">
        <f t="shared" si="7"/>
        <v>15541.917600000001</v>
      </c>
    </row>
    <row r="37" spans="1:78" s="130" customFormat="1" ht="12.95" customHeight="1" x14ac:dyDescent="0.2">
      <c r="A37" s="118" t="s">
        <v>211</v>
      </c>
      <c r="B37" s="128"/>
      <c r="C37" s="128"/>
      <c r="D37" s="128"/>
      <c r="E37" s="128"/>
      <c r="F37" s="128"/>
      <c r="G37" s="128"/>
      <c r="H37" s="128"/>
      <c r="I37" s="128"/>
      <c r="J37" s="128"/>
      <c r="K37" s="128"/>
      <c r="L37" s="128"/>
      <c r="M37" s="128"/>
      <c r="N37" s="128">
        <v>1</v>
      </c>
      <c r="O37" s="128"/>
      <c r="P37" s="128"/>
      <c r="Q37" s="128"/>
      <c r="R37" s="128"/>
      <c r="S37" s="128"/>
      <c r="T37" s="128"/>
      <c r="U37" s="128">
        <f t="shared" si="0"/>
        <v>1</v>
      </c>
      <c r="V37" s="123">
        <v>122.46299999999999</v>
      </c>
      <c r="W37" s="128">
        <v>0</v>
      </c>
      <c r="X37" s="94">
        <v>0</v>
      </c>
      <c r="Y37" s="94">
        <f t="shared" si="1"/>
        <v>122.46299999999999</v>
      </c>
      <c r="Z37" s="55"/>
      <c r="AA37" s="55"/>
      <c r="AB37" s="55"/>
      <c r="AC37" s="55"/>
      <c r="AD37" s="55"/>
      <c r="AE37" s="55"/>
      <c r="AF37" s="55"/>
      <c r="AG37" s="55"/>
      <c r="AH37" s="128">
        <f t="shared" si="2"/>
        <v>1</v>
      </c>
      <c r="AI37" s="55">
        <f t="shared" si="3"/>
        <v>12.2463</v>
      </c>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f t="shared" si="4"/>
        <v>12.2463</v>
      </c>
      <c r="BR37" s="55"/>
      <c r="BS37" s="55"/>
      <c r="BT37" s="123"/>
      <c r="BU37" s="123"/>
      <c r="BV37" s="55"/>
      <c r="BW37" s="55"/>
      <c r="BX37" s="61">
        <f t="shared" si="5"/>
        <v>0</v>
      </c>
      <c r="BY37" s="134">
        <f t="shared" si="6"/>
        <v>134.70929999999998</v>
      </c>
      <c r="BZ37" s="135">
        <f t="shared" si="7"/>
        <v>1616.5115999999998</v>
      </c>
    </row>
    <row r="38" spans="1:78" s="130" customFormat="1" ht="12.95" customHeight="1" x14ac:dyDescent="0.2">
      <c r="A38" s="118" t="s">
        <v>212</v>
      </c>
      <c r="B38" s="128"/>
      <c r="C38" s="128"/>
      <c r="D38" s="128"/>
      <c r="E38" s="128"/>
      <c r="F38" s="128"/>
      <c r="G38" s="128"/>
      <c r="H38" s="128"/>
      <c r="I38" s="128"/>
      <c r="J38" s="128"/>
      <c r="K38" s="128"/>
      <c r="L38" s="128">
        <v>1</v>
      </c>
      <c r="M38" s="128">
        <v>2</v>
      </c>
      <c r="N38" s="128"/>
      <c r="O38" s="128"/>
      <c r="P38" s="128"/>
      <c r="Q38" s="128"/>
      <c r="R38" s="128"/>
      <c r="S38" s="128"/>
      <c r="T38" s="128">
        <v>1</v>
      </c>
      <c r="U38" s="128">
        <f t="shared" si="0"/>
        <v>4</v>
      </c>
      <c r="V38" s="123">
        <v>438.178</v>
      </c>
      <c r="W38" s="128">
        <v>1</v>
      </c>
      <c r="X38" s="94">
        <v>26.899000000000001</v>
      </c>
      <c r="Y38" s="94">
        <f t="shared" si="1"/>
        <v>465.077</v>
      </c>
      <c r="Z38" s="55"/>
      <c r="AA38" s="55"/>
      <c r="AB38" s="55"/>
      <c r="AC38" s="55"/>
      <c r="AD38" s="55"/>
      <c r="AE38" s="55"/>
      <c r="AF38" s="55"/>
      <c r="AG38" s="55"/>
      <c r="AH38" s="128">
        <f t="shared" si="2"/>
        <v>4</v>
      </c>
      <c r="AI38" s="55">
        <f t="shared" si="3"/>
        <v>46.5077</v>
      </c>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f t="shared" si="4"/>
        <v>46.5077</v>
      </c>
      <c r="BR38" s="55"/>
      <c r="BS38" s="55"/>
      <c r="BT38" s="123"/>
      <c r="BU38" s="123"/>
      <c r="BV38" s="55"/>
      <c r="BW38" s="55"/>
      <c r="BX38" s="61">
        <f t="shared" si="5"/>
        <v>0</v>
      </c>
      <c r="BY38" s="134">
        <f t="shared" si="6"/>
        <v>511.5847</v>
      </c>
      <c r="BZ38" s="135">
        <f t="shared" si="7"/>
        <v>6139.0164000000004</v>
      </c>
    </row>
    <row r="39" spans="1:78" s="130" customFormat="1" ht="12.95" customHeight="1" x14ac:dyDescent="0.2">
      <c r="A39" s="184" t="s">
        <v>106</v>
      </c>
      <c r="B39" s="185"/>
      <c r="C39" s="185"/>
      <c r="D39" s="185"/>
      <c r="E39" s="185"/>
      <c r="F39" s="185"/>
      <c r="G39" s="185"/>
      <c r="H39" s="185"/>
      <c r="I39" s="185"/>
      <c r="J39" s="185"/>
      <c r="K39" s="185"/>
      <c r="L39" s="185"/>
      <c r="M39" s="185"/>
      <c r="N39" s="185"/>
      <c r="O39" s="185"/>
      <c r="P39" s="185"/>
      <c r="Q39" s="185"/>
      <c r="R39" s="185"/>
      <c r="S39" s="185"/>
      <c r="T39" s="185"/>
      <c r="U39" s="185">
        <f>SUM(U22:U38)</f>
        <v>127</v>
      </c>
      <c r="V39" s="185">
        <f t="shared" ref="V39:BZ39" si="8">SUM(V22:V38)</f>
        <v>16528.331999999999</v>
      </c>
      <c r="W39" s="185">
        <f t="shared" si="8"/>
        <v>108</v>
      </c>
      <c r="X39" s="185">
        <f t="shared" si="8"/>
        <v>4223.9700000000012</v>
      </c>
      <c r="Y39" s="185">
        <f t="shared" si="8"/>
        <v>20752.302</v>
      </c>
      <c r="Z39" s="185">
        <f t="shared" si="8"/>
        <v>32</v>
      </c>
      <c r="AA39" s="185">
        <f t="shared" si="8"/>
        <v>316.77600000000001</v>
      </c>
      <c r="AB39" s="185">
        <f t="shared" si="8"/>
        <v>46</v>
      </c>
      <c r="AC39" s="185">
        <f t="shared" si="8"/>
        <v>251.62900000000002</v>
      </c>
      <c r="AD39" s="185">
        <f t="shared" si="8"/>
        <v>19</v>
      </c>
      <c r="AE39" s="185">
        <f t="shared" si="8"/>
        <v>67.248000000000005</v>
      </c>
      <c r="AF39" s="185">
        <f t="shared" si="8"/>
        <v>0</v>
      </c>
      <c r="AG39" s="185">
        <f t="shared" si="8"/>
        <v>0</v>
      </c>
      <c r="AH39" s="185">
        <f t="shared" si="8"/>
        <v>124</v>
      </c>
      <c r="AI39" s="185">
        <f t="shared" si="8"/>
        <v>2075.2302000000004</v>
      </c>
      <c r="AJ39" s="185">
        <f t="shared" si="8"/>
        <v>44</v>
      </c>
      <c r="AK39" s="185">
        <f t="shared" si="8"/>
        <v>66.254000000000005</v>
      </c>
      <c r="AL39" s="185">
        <f t="shared" si="8"/>
        <v>0</v>
      </c>
      <c r="AM39" s="185">
        <f t="shared" si="8"/>
        <v>0</v>
      </c>
      <c r="AN39" s="185">
        <f t="shared" si="8"/>
        <v>48</v>
      </c>
      <c r="AO39" s="185">
        <f t="shared" si="8"/>
        <v>2750.97</v>
      </c>
      <c r="AP39" s="185">
        <f t="shared" si="8"/>
        <v>0</v>
      </c>
      <c r="AQ39" s="185">
        <f t="shared" si="8"/>
        <v>0</v>
      </c>
      <c r="AR39" s="185">
        <f t="shared" si="8"/>
        <v>0</v>
      </c>
      <c r="AS39" s="185">
        <f t="shared" si="8"/>
        <v>0</v>
      </c>
      <c r="AT39" s="185">
        <f t="shared" si="8"/>
        <v>0</v>
      </c>
      <c r="AU39" s="185">
        <f t="shared" si="8"/>
        <v>0</v>
      </c>
      <c r="AV39" s="185">
        <f t="shared" si="8"/>
        <v>0</v>
      </c>
      <c r="AW39" s="185">
        <f t="shared" si="8"/>
        <v>0</v>
      </c>
      <c r="AX39" s="185">
        <f t="shared" si="8"/>
        <v>0</v>
      </c>
      <c r="AY39" s="185">
        <f t="shared" si="8"/>
        <v>0</v>
      </c>
      <c r="AZ39" s="185">
        <f t="shared" si="8"/>
        <v>0</v>
      </c>
      <c r="BA39" s="185">
        <f t="shared" si="8"/>
        <v>0</v>
      </c>
      <c r="BB39" s="185">
        <f t="shared" si="8"/>
        <v>0</v>
      </c>
      <c r="BC39" s="185">
        <f t="shared" si="8"/>
        <v>0</v>
      </c>
      <c r="BD39" s="185">
        <f t="shared" si="8"/>
        <v>0</v>
      </c>
      <c r="BE39" s="185">
        <f t="shared" si="8"/>
        <v>0</v>
      </c>
      <c r="BF39" s="185">
        <f t="shared" si="8"/>
        <v>85</v>
      </c>
      <c r="BG39" s="185">
        <f t="shared" si="8"/>
        <v>4354.7240000000002</v>
      </c>
      <c r="BH39" s="185">
        <f t="shared" si="8"/>
        <v>0</v>
      </c>
      <c r="BI39" s="185">
        <f t="shared" si="8"/>
        <v>0</v>
      </c>
      <c r="BJ39" s="185">
        <f t="shared" si="8"/>
        <v>0</v>
      </c>
      <c r="BK39" s="185">
        <f t="shared" si="8"/>
        <v>0</v>
      </c>
      <c r="BL39" s="185">
        <f t="shared" si="8"/>
        <v>0</v>
      </c>
      <c r="BM39" s="185">
        <f t="shared" si="8"/>
        <v>0</v>
      </c>
      <c r="BN39" s="185">
        <f t="shared" si="8"/>
        <v>0</v>
      </c>
      <c r="BO39" s="185">
        <f t="shared" si="8"/>
        <v>57</v>
      </c>
      <c r="BP39" s="185">
        <f t="shared" si="8"/>
        <v>352.83300000000003</v>
      </c>
      <c r="BQ39" s="185">
        <f t="shared" si="8"/>
        <v>10235.664199999999</v>
      </c>
      <c r="BR39" s="185">
        <f t="shared" si="8"/>
        <v>0</v>
      </c>
      <c r="BS39" s="185">
        <f t="shared" si="8"/>
        <v>0</v>
      </c>
      <c r="BT39" s="185">
        <f t="shared" si="8"/>
        <v>0</v>
      </c>
      <c r="BU39" s="185">
        <f t="shared" si="8"/>
        <v>0</v>
      </c>
      <c r="BV39" s="185">
        <f t="shared" si="8"/>
        <v>2</v>
      </c>
      <c r="BW39" s="185">
        <f t="shared" si="8"/>
        <v>213.29399999999998</v>
      </c>
      <c r="BX39" s="185">
        <f t="shared" si="8"/>
        <v>213.29399999999998</v>
      </c>
      <c r="BY39" s="185">
        <f t="shared" si="8"/>
        <v>31252.120099999996</v>
      </c>
      <c r="BZ39" s="185">
        <f t="shared" si="8"/>
        <v>375025.47920000018</v>
      </c>
    </row>
    <row r="40" spans="1:78" s="130" customFormat="1" ht="12.95" customHeight="1" x14ac:dyDescent="0.2">
      <c r="A40" s="368"/>
      <c r="B40" s="368"/>
      <c r="C40" s="368"/>
      <c r="D40" s="297"/>
      <c r="E40" s="297"/>
      <c r="F40" s="368"/>
      <c r="G40" s="368"/>
      <c r="H40" s="368"/>
      <c r="I40" s="368"/>
    </row>
    <row r="41" spans="1:78" s="130" customFormat="1" ht="38.1" customHeight="1" x14ac:dyDescent="0.2">
      <c r="A41" s="366" t="s">
        <v>419</v>
      </c>
      <c r="B41" s="366"/>
      <c r="C41" s="119"/>
      <c r="D41" s="296"/>
      <c r="E41" s="121" t="s">
        <v>401</v>
      </c>
      <c r="F41" s="122"/>
    </row>
    <row r="42" spans="1:78" s="130" customFormat="1" ht="12.95" customHeight="1" x14ac:dyDescent="0.2">
      <c r="A42" s="368"/>
      <c r="B42" s="368"/>
      <c r="C42" s="297"/>
      <c r="D42" s="297"/>
      <c r="E42" s="368"/>
      <c r="F42" s="368"/>
    </row>
    <row r="43" spans="1:78" s="130" customFormat="1" ht="12.95" customHeight="1" x14ac:dyDescent="0.2">
      <c r="A43" s="366" t="s">
        <v>418</v>
      </c>
      <c r="B43" s="366"/>
      <c r="C43" s="119"/>
      <c r="D43" s="296"/>
      <c r="E43" s="369" t="s">
        <v>402</v>
      </c>
      <c r="F43" s="369"/>
      <c r="G43" s="369"/>
      <c r="H43" s="369"/>
    </row>
    <row r="44" spans="1:78" s="130" customFormat="1" ht="12.95" customHeight="1" x14ac:dyDescent="0.2">
      <c r="A44" s="366"/>
      <c r="B44" s="366"/>
      <c r="C44" s="298" t="s">
        <v>28</v>
      </c>
      <c r="D44" s="296"/>
      <c r="E44" s="370" t="s">
        <v>29</v>
      </c>
      <c r="F44" s="370"/>
    </row>
    <row r="45" spans="1:78" s="130" customFormat="1" ht="12.95" customHeight="1" x14ac:dyDescent="0.2">
      <c r="A45" s="366"/>
      <c r="B45" s="366"/>
      <c r="C45" s="366"/>
      <c r="D45" s="295"/>
      <c r="E45" s="296"/>
      <c r="F45" s="367"/>
      <c r="G45" s="367"/>
      <c r="H45" s="367"/>
      <c r="I45" s="367"/>
    </row>
  </sheetData>
  <mergeCells count="101">
    <mergeCell ref="A3:C3"/>
    <mergeCell ref="D3:I3"/>
    <mergeCell ref="A4:C4"/>
    <mergeCell ref="D4:I4"/>
    <mergeCell ref="J4:K4"/>
    <mergeCell ref="A5:C5"/>
    <mergeCell ref="D5:I5"/>
    <mergeCell ref="J5:K5"/>
    <mergeCell ref="A1:C1"/>
    <mergeCell ref="D1:I1"/>
    <mergeCell ref="J1:K1"/>
    <mergeCell ref="A2:C2"/>
    <mergeCell ref="D2:I2"/>
    <mergeCell ref="J2:K2"/>
    <mergeCell ref="A8:C8"/>
    <mergeCell ref="D8:I8"/>
    <mergeCell ref="J8:K8"/>
    <mergeCell ref="D9:I9"/>
    <mergeCell ref="J9:K9"/>
    <mergeCell ref="D10:I10"/>
    <mergeCell ref="J10:K10"/>
    <mergeCell ref="A6:C6"/>
    <mergeCell ref="D6:I6"/>
    <mergeCell ref="J6:K6"/>
    <mergeCell ref="A7:C7"/>
    <mergeCell ref="D7:I7"/>
    <mergeCell ref="J7:K7"/>
    <mergeCell ref="D13:I13"/>
    <mergeCell ref="J13:K13"/>
    <mergeCell ref="D14:I14"/>
    <mergeCell ref="J14:K14"/>
    <mergeCell ref="D11:I11"/>
    <mergeCell ref="J11:K11"/>
    <mergeCell ref="D12:I12"/>
    <mergeCell ref="J12:K12"/>
    <mergeCell ref="A15:C15"/>
    <mergeCell ref="D15:I15"/>
    <mergeCell ref="J15:K15"/>
    <mergeCell ref="A16:A19"/>
    <mergeCell ref="B16:I16"/>
    <mergeCell ref="J16:U16"/>
    <mergeCell ref="B17:I18"/>
    <mergeCell ref="J17:T18"/>
    <mergeCell ref="U17:U19"/>
    <mergeCell ref="V16:V19"/>
    <mergeCell ref="W16:X16"/>
    <mergeCell ref="Y16:Y19"/>
    <mergeCell ref="Z16:AG16"/>
    <mergeCell ref="AH16:AQ16"/>
    <mergeCell ref="AR16:BE16"/>
    <mergeCell ref="W17:W19"/>
    <mergeCell ref="X17:X19"/>
    <mergeCell ref="Z17:AA18"/>
    <mergeCell ref="AB17:AC18"/>
    <mergeCell ref="AP17:AQ18"/>
    <mergeCell ref="AR17:AS18"/>
    <mergeCell ref="AT17:AU18"/>
    <mergeCell ref="AV17:AW18"/>
    <mergeCell ref="AX17:AY18"/>
    <mergeCell ref="AZ17:BA18"/>
    <mergeCell ref="AD17:AE18"/>
    <mergeCell ref="AF17:AG18"/>
    <mergeCell ref="AH17:AI18"/>
    <mergeCell ref="AJ17:AK18"/>
    <mergeCell ref="AL17:AM18"/>
    <mergeCell ref="AN17:AO18"/>
    <mergeCell ref="BB17:BC18"/>
    <mergeCell ref="BD17:BE18"/>
    <mergeCell ref="BF16:BN16"/>
    <mergeCell ref="BO16:BQ16"/>
    <mergeCell ref="BR16:BS16"/>
    <mergeCell ref="BT16:BX16"/>
    <mergeCell ref="BY16:BY19"/>
    <mergeCell ref="BZ16:BZ19"/>
    <mergeCell ref="BR17:BS17"/>
    <mergeCell ref="BT17:BU17"/>
    <mergeCell ref="BV17:BW17"/>
    <mergeCell ref="BX17:BX19"/>
    <mergeCell ref="BR18:BR19"/>
    <mergeCell ref="BS18:BS19"/>
    <mergeCell ref="BT18:BT19"/>
    <mergeCell ref="BU18:BU19"/>
    <mergeCell ref="BV18:BV19"/>
    <mergeCell ref="BW18:BW19"/>
    <mergeCell ref="BF17:BG18"/>
    <mergeCell ref="BH17:BN17"/>
    <mergeCell ref="BO17:BP18"/>
    <mergeCell ref="BQ17:BQ19"/>
    <mergeCell ref="BH18:BM18"/>
    <mergeCell ref="BN18:BN19"/>
    <mergeCell ref="A45:C45"/>
    <mergeCell ref="F45:I45"/>
    <mergeCell ref="A42:B42"/>
    <mergeCell ref="E42:F42"/>
    <mergeCell ref="A43:B43"/>
    <mergeCell ref="E43:H43"/>
    <mergeCell ref="A44:B44"/>
    <mergeCell ref="E44:F44"/>
    <mergeCell ref="A40:C40"/>
    <mergeCell ref="F40:I40"/>
    <mergeCell ref="A41:B41"/>
  </mergeCells>
  <pageMargins left="0.70866141732283472" right="0.51181102362204722" top="0.35433070866141736" bottom="0.15748031496062992"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tabColor rgb="FFFF0000"/>
    <outlinePr summaryBelow="0" summaryRight="0"/>
    <pageSetUpPr autoPageBreaks="0" fitToPage="1"/>
  </sheetPr>
  <dimension ref="A1:P49"/>
  <sheetViews>
    <sheetView topLeftCell="A37" workbookViewId="0">
      <selection activeCell="H58" sqref="H58"/>
    </sheetView>
  </sheetViews>
  <sheetFormatPr defaultColWidth="10.5" defaultRowHeight="11.45" customHeight="1" x14ac:dyDescent="0.2"/>
  <cols>
    <col min="1" max="2" width="17.5" style="46" customWidth="1"/>
    <col min="3" max="3" width="17.5" style="154" customWidth="1"/>
    <col min="4" max="4" width="17.5" style="130" customWidth="1"/>
    <col min="5" max="6" width="17.5" style="46" customWidth="1"/>
    <col min="7" max="7" width="17.5" style="130" customWidth="1"/>
    <col min="8" max="16" width="17.5" style="46" customWidth="1"/>
    <col min="17" max="16384" width="10.5" style="91"/>
  </cols>
  <sheetData>
    <row r="1" spans="1:16" s="46" customFormat="1" ht="12.95" customHeight="1" x14ac:dyDescent="0.2">
      <c r="A1" s="364"/>
      <c r="B1" s="364"/>
      <c r="C1" s="364"/>
      <c r="D1" s="364"/>
      <c r="E1" s="364"/>
      <c r="F1" s="364"/>
      <c r="G1" s="146">
        <v>18</v>
      </c>
    </row>
    <row r="2" spans="1:16" s="46" customFormat="1" ht="43.5" customHeight="1" x14ac:dyDescent="0.2">
      <c r="A2" s="364"/>
      <c r="B2" s="364"/>
      <c r="C2" s="364"/>
      <c r="D2" s="364"/>
      <c r="E2" s="364"/>
      <c r="F2" s="364"/>
      <c r="G2" s="147" t="s">
        <v>0</v>
      </c>
    </row>
    <row r="3" spans="1:16" s="46" customFormat="1" ht="12.95" customHeight="1" x14ac:dyDescent="0.2">
      <c r="A3" s="364"/>
      <c r="B3" s="364"/>
      <c r="C3" s="364"/>
      <c r="D3" s="364"/>
      <c r="E3" s="364"/>
      <c r="F3" s="364"/>
      <c r="G3" s="131" t="s">
        <v>213</v>
      </c>
    </row>
    <row r="4" spans="1:16" s="46" customFormat="1" ht="12.95" customHeight="1" x14ac:dyDescent="0.2">
      <c r="A4" s="364"/>
      <c r="B4" s="364"/>
      <c r="C4" s="364"/>
      <c r="D4" s="364"/>
      <c r="E4" s="364"/>
      <c r="F4" s="364"/>
      <c r="G4" s="144"/>
    </row>
    <row r="5" spans="1:16" s="46" customFormat="1" ht="12.95" customHeight="1" x14ac:dyDescent="0.2">
      <c r="A5" s="364"/>
      <c r="B5" s="364"/>
      <c r="C5" s="365" t="s">
        <v>214</v>
      </c>
      <c r="D5" s="365"/>
      <c r="E5" s="365"/>
      <c r="F5" s="365"/>
      <c r="G5" s="144"/>
    </row>
    <row r="6" spans="1:16" s="46" customFormat="1" ht="12.95" customHeight="1" x14ac:dyDescent="0.2">
      <c r="A6" s="364"/>
      <c r="B6" s="364"/>
      <c r="C6" s="364"/>
      <c r="D6" s="364"/>
      <c r="E6" s="364"/>
      <c r="F6" s="364"/>
      <c r="G6" s="144"/>
    </row>
    <row r="7" spans="1:16" s="46" customFormat="1" ht="12.95" customHeight="1" x14ac:dyDescent="0.2">
      <c r="A7" s="364"/>
      <c r="B7" s="364"/>
      <c r="C7" s="364"/>
      <c r="D7" s="364"/>
      <c r="E7" s="364"/>
      <c r="F7" s="364"/>
      <c r="G7" s="145" t="s">
        <v>1</v>
      </c>
    </row>
    <row r="8" spans="1:16" s="46" customFormat="1" ht="12.95" customHeight="1" x14ac:dyDescent="0.2">
      <c r="A8" s="383" t="s">
        <v>2</v>
      </c>
      <c r="B8" s="383"/>
      <c r="C8" s="364"/>
      <c r="D8" s="364"/>
      <c r="E8" s="364"/>
      <c r="F8" s="364"/>
      <c r="G8" s="143">
        <v>2025</v>
      </c>
    </row>
    <row r="9" spans="1:16" s="46" customFormat="1" ht="12.95" customHeight="1" x14ac:dyDescent="0.2">
      <c r="A9" s="83" t="s">
        <v>428</v>
      </c>
      <c r="C9" s="364"/>
      <c r="D9" s="364"/>
      <c r="E9" s="364"/>
      <c r="F9" s="364"/>
      <c r="G9" s="307" t="s">
        <v>608</v>
      </c>
    </row>
    <row r="10" spans="1:16" s="46" customFormat="1" ht="12.95" customHeight="1" x14ac:dyDescent="0.2">
      <c r="A10" s="383" t="s">
        <v>3</v>
      </c>
      <c r="B10" s="383"/>
      <c r="C10" s="356" t="s">
        <v>4</v>
      </c>
      <c r="D10" s="356"/>
      <c r="E10" s="356"/>
      <c r="F10" s="356"/>
      <c r="G10" s="143" t="s">
        <v>5</v>
      </c>
    </row>
    <row r="11" spans="1:16" s="46" customFormat="1" ht="32.25" customHeight="1" x14ac:dyDescent="0.2">
      <c r="A11" s="383" t="s">
        <v>6</v>
      </c>
      <c r="B11" s="383"/>
      <c r="C11" s="356" t="s">
        <v>431</v>
      </c>
      <c r="D11" s="356"/>
      <c r="E11" s="356"/>
      <c r="F11" s="356"/>
      <c r="G11" s="143" t="s">
        <v>7</v>
      </c>
    </row>
    <row r="12" spans="1:16" s="46" customFormat="1" ht="41.25" customHeight="1" x14ac:dyDescent="0.2">
      <c r="A12" s="383" t="s">
        <v>8</v>
      </c>
      <c r="B12" s="383"/>
      <c r="C12" s="356" t="s">
        <v>430</v>
      </c>
      <c r="D12" s="356"/>
      <c r="E12" s="356"/>
      <c r="F12" s="356"/>
      <c r="G12" s="143" t="s">
        <v>9</v>
      </c>
    </row>
    <row r="13" spans="1:16" s="46" customFormat="1" ht="26.1" customHeight="1" x14ac:dyDescent="0.2">
      <c r="A13" s="383" t="s">
        <v>10</v>
      </c>
      <c r="B13" s="383"/>
      <c r="C13" s="356" t="s">
        <v>11</v>
      </c>
      <c r="D13" s="356"/>
      <c r="E13" s="356"/>
      <c r="F13" s="356"/>
      <c r="G13" s="143" t="s">
        <v>415</v>
      </c>
    </row>
    <row r="14" spans="1:16" s="46" customFormat="1" ht="12.95" customHeight="1" x14ac:dyDescent="0.2">
      <c r="A14" s="383" t="s">
        <v>13</v>
      </c>
      <c r="B14" s="383"/>
      <c r="C14" s="356" t="s">
        <v>215</v>
      </c>
      <c r="D14" s="356"/>
      <c r="E14" s="356"/>
      <c r="F14" s="356"/>
      <c r="G14" s="143" t="s">
        <v>216</v>
      </c>
    </row>
    <row r="15" spans="1:16" s="46" customFormat="1" ht="12.95" customHeight="1" x14ac:dyDescent="0.2">
      <c r="A15" s="364"/>
      <c r="B15" s="364"/>
      <c r="C15" s="364"/>
      <c r="D15" s="364"/>
      <c r="E15" s="364"/>
      <c r="F15" s="364"/>
      <c r="G15" s="144"/>
    </row>
    <row r="16" spans="1:16" s="46" customFormat="1" ht="114" customHeight="1" x14ac:dyDescent="0.2">
      <c r="A16" s="360" t="s">
        <v>109</v>
      </c>
      <c r="B16" s="360" t="s">
        <v>217</v>
      </c>
      <c r="C16" s="362" t="s">
        <v>218</v>
      </c>
      <c r="D16" s="362"/>
      <c r="E16" s="362" t="s">
        <v>219</v>
      </c>
      <c r="F16" s="362"/>
      <c r="G16" s="372" t="s">
        <v>220</v>
      </c>
      <c r="H16" s="362" t="s">
        <v>221</v>
      </c>
      <c r="I16" s="362"/>
      <c r="J16" s="362" t="s">
        <v>222</v>
      </c>
      <c r="K16" s="362"/>
      <c r="L16" s="362" t="s">
        <v>223</v>
      </c>
      <c r="M16" s="362"/>
      <c r="N16" s="362" t="s">
        <v>224</v>
      </c>
      <c r="O16" s="362"/>
      <c r="P16" s="360" t="s">
        <v>225</v>
      </c>
    </row>
    <row r="17" spans="1:16" s="46" customFormat="1" ht="75.95" customHeight="1" x14ac:dyDescent="0.2">
      <c r="A17" s="361"/>
      <c r="B17" s="361"/>
      <c r="C17" s="148" t="s">
        <v>226</v>
      </c>
      <c r="D17" s="143" t="s">
        <v>227</v>
      </c>
      <c r="E17" s="138" t="s">
        <v>228</v>
      </c>
      <c r="F17" s="138" t="s">
        <v>60</v>
      </c>
      <c r="G17" s="374"/>
      <c r="H17" s="138" t="s">
        <v>229</v>
      </c>
      <c r="I17" s="138" t="s">
        <v>60</v>
      </c>
      <c r="J17" s="138" t="s">
        <v>230</v>
      </c>
      <c r="K17" s="138" t="s">
        <v>60</v>
      </c>
      <c r="L17" s="138" t="s">
        <v>230</v>
      </c>
      <c r="M17" s="138" t="s">
        <v>60</v>
      </c>
      <c r="N17" s="138" t="s">
        <v>230</v>
      </c>
      <c r="O17" s="138" t="s">
        <v>60</v>
      </c>
      <c r="P17" s="361"/>
    </row>
    <row r="18" spans="1:16" s="46" customFormat="1" ht="12.95" customHeight="1" x14ac:dyDescent="0.2">
      <c r="A18" s="138" t="s">
        <v>14</v>
      </c>
      <c r="B18" s="138" t="s">
        <v>15</v>
      </c>
      <c r="C18" s="148" t="s">
        <v>16</v>
      </c>
      <c r="D18" s="143" t="s">
        <v>17</v>
      </c>
      <c r="E18" s="138" t="s">
        <v>18</v>
      </c>
      <c r="F18" s="138" t="s">
        <v>19</v>
      </c>
      <c r="G18" s="143" t="s">
        <v>20</v>
      </c>
      <c r="H18" s="138" t="s">
        <v>21</v>
      </c>
      <c r="I18" s="138" t="s">
        <v>22</v>
      </c>
      <c r="J18" s="138" t="s">
        <v>69</v>
      </c>
      <c r="K18" s="138" t="s">
        <v>70</v>
      </c>
      <c r="L18" s="138" t="s">
        <v>71</v>
      </c>
      <c r="M18" s="138" t="s">
        <v>72</v>
      </c>
      <c r="N18" s="138" t="s">
        <v>73</v>
      </c>
      <c r="O18" s="138" t="s">
        <v>74</v>
      </c>
      <c r="P18" s="138" t="s">
        <v>75</v>
      </c>
    </row>
    <row r="19" spans="1:16" s="46" customFormat="1" ht="12.95" customHeight="1" x14ac:dyDescent="0.2">
      <c r="A19" s="10" t="s">
        <v>23</v>
      </c>
      <c r="B19" s="138" t="s">
        <v>101</v>
      </c>
      <c r="C19" s="148" t="s">
        <v>231</v>
      </c>
      <c r="D19" s="143" t="s">
        <v>101</v>
      </c>
      <c r="E19" s="138" t="s">
        <v>24</v>
      </c>
      <c r="F19" s="138" t="s">
        <v>101</v>
      </c>
      <c r="G19" s="143" t="s">
        <v>101</v>
      </c>
      <c r="H19" s="138" t="s">
        <v>24</v>
      </c>
      <c r="I19" s="138" t="s">
        <v>101</v>
      </c>
      <c r="J19" s="138" t="s">
        <v>24</v>
      </c>
      <c r="K19" s="138" t="s">
        <v>101</v>
      </c>
      <c r="L19" s="138" t="s">
        <v>24</v>
      </c>
      <c r="M19" s="138" t="s">
        <v>101</v>
      </c>
      <c r="N19" s="138" t="s">
        <v>24</v>
      </c>
      <c r="O19" s="138" t="s">
        <v>101</v>
      </c>
      <c r="P19" s="138" t="s">
        <v>101</v>
      </c>
    </row>
    <row r="20" spans="1:16" s="46" customFormat="1" ht="12.95" customHeight="1" x14ac:dyDescent="0.2">
      <c r="A20" s="118" t="s">
        <v>205</v>
      </c>
      <c r="B20" s="61">
        <v>143.16</v>
      </c>
      <c r="C20" s="93">
        <v>1</v>
      </c>
      <c r="D20" s="61">
        <f>SUM(B20*C20)</f>
        <v>143.16</v>
      </c>
      <c r="E20" s="55"/>
      <c r="F20" s="140"/>
      <c r="G20" s="61">
        <v>235</v>
      </c>
      <c r="H20" s="139"/>
      <c r="I20" s="139"/>
      <c r="J20" s="139"/>
      <c r="K20" s="139"/>
      <c r="L20" s="139"/>
      <c r="M20" s="139"/>
      <c r="N20" s="139"/>
      <c r="O20" s="139"/>
      <c r="P20" s="60">
        <f>SUM(G20)</f>
        <v>235</v>
      </c>
    </row>
    <row r="21" spans="1:16" s="46" customFormat="1" ht="12.95" customHeight="1" x14ac:dyDescent="0.2">
      <c r="A21" s="118" t="s">
        <v>204</v>
      </c>
      <c r="B21" s="61">
        <v>155.78</v>
      </c>
      <c r="C21" s="93">
        <v>6</v>
      </c>
      <c r="D21" s="61">
        <f t="shared" ref="D21:D40" si="0">SUM(B21*C21)</f>
        <v>934.68000000000006</v>
      </c>
      <c r="E21" s="55"/>
      <c r="F21" s="140"/>
      <c r="G21" s="61">
        <f t="shared" ref="G21:G39" si="1">SUM(D21+F21)</f>
        <v>934.68000000000006</v>
      </c>
      <c r="H21" s="139"/>
      <c r="I21" s="139"/>
      <c r="J21" s="139"/>
      <c r="K21" s="139"/>
      <c r="L21" s="139"/>
      <c r="M21" s="139"/>
      <c r="N21" s="139"/>
      <c r="O21" s="139"/>
      <c r="P21" s="60">
        <f t="shared" ref="P21:P40" si="2">SUM(G21)</f>
        <v>934.68000000000006</v>
      </c>
    </row>
    <row r="22" spans="1:16" s="46" customFormat="1" ht="12.95" customHeight="1" x14ac:dyDescent="0.2">
      <c r="A22" s="118" t="s">
        <v>203</v>
      </c>
      <c r="B22" s="61">
        <v>134.02000000000001</v>
      </c>
      <c r="C22" s="93">
        <v>2</v>
      </c>
      <c r="D22" s="61">
        <f t="shared" si="0"/>
        <v>268.04000000000002</v>
      </c>
      <c r="E22" s="55"/>
      <c r="F22" s="140"/>
      <c r="G22" s="61">
        <f t="shared" si="1"/>
        <v>268.04000000000002</v>
      </c>
      <c r="H22" s="139"/>
      <c r="I22" s="139"/>
      <c r="J22" s="139"/>
      <c r="K22" s="139"/>
      <c r="L22" s="139"/>
      <c r="M22" s="139"/>
      <c r="N22" s="139"/>
      <c r="O22" s="139"/>
      <c r="P22" s="60">
        <f t="shared" si="2"/>
        <v>268.04000000000002</v>
      </c>
    </row>
    <row r="23" spans="1:16" s="46" customFormat="1" ht="12.75" x14ac:dyDescent="0.2">
      <c r="A23" s="118" t="s">
        <v>434</v>
      </c>
      <c r="B23" s="61">
        <v>139.37</v>
      </c>
      <c r="C23" s="93">
        <v>9</v>
      </c>
      <c r="D23" s="61">
        <f t="shared" si="0"/>
        <v>1254.33</v>
      </c>
      <c r="E23" s="55"/>
      <c r="F23" s="140"/>
      <c r="G23" s="61">
        <f t="shared" si="1"/>
        <v>1254.33</v>
      </c>
      <c r="H23" s="139"/>
      <c r="I23" s="139"/>
      <c r="J23" s="139"/>
      <c r="K23" s="139"/>
      <c r="L23" s="139"/>
      <c r="M23" s="139"/>
      <c r="N23" s="139"/>
      <c r="O23" s="139"/>
      <c r="P23" s="60">
        <f t="shared" si="2"/>
        <v>1254.33</v>
      </c>
    </row>
    <row r="24" spans="1:16" s="46" customFormat="1" ht="12.95" customHeight="1" x14ac:dyDescent="0.2">
      <c r="A24" s="118" t="s">
        <v>435</v>
      </c>
      <c r="B24" s="61">
        <v>139.03</v>
      </c>
      <c r="C24" s="93">
        <v>17</v>
      </c>
      <c r="D24" s="61">
        <f t="shared" si="0"/>
        <v>2363.5100000000002</v>
      </c>
      <c r="E24" s="55"/>
      <c r="F24" s="140"/>
      <c r="G24" s="61">
        <f t="shared" si="1"/>
        <v>2363.5100000000002</v>
      </c>
      <c r="H24" s="139"/>
      <c r="I24" s="139"/>
      <c r="J24" s="139"/>
      <c r="K24" s="139"/>
      <c r="L24" s="139"/>
      <c r="M24" s="139"/>
      <c r="N24" s="139"/>
      <c r="O24" s="139"/>
      <c r="P24" s="60">
        <f t="shared" si="2"/>
        <v>2363.5100000000002</v>
      </c>
    </row>
    <row r="25" spans="1:16" s="46" customFormat="1" ht="12.95" customHeight="1" x14ac:dyDescent="0.2">
      <c r="A25" s="118" t="s">
        <v>436</v>
      </c>
      <c r="B25" s="60">
        <v>136.80000000000001</v>
      </c>
      <c r="C25" s="93">
        <v>33</v>
      </c>
      <c r="D25" s="61">
        <f t="shared" si="0"/>
        <v>4514.4000000000005</v>
      </c>
      <c r="E25" s="55"/>
      <c r="F25" s="139"/>
      <c r="G25" s="61">
        <f t="shared" si="1"/>
        <v>4514.4000000000005</v>
      </c>
      <c r="H25" s="139"/>
      <c r="I25" s="139"/>
      <c r="J25" s="139"/>
      <c r="K25" s="139"/>
      <c r="L25" s="139"/>
      <c r="M25" s="139"/>
      <c r="N25" s="139"/>
      <c r="O25" s="139"/>
      <c r="P25" s="60">
        <f t="shared" si="2"/>
        <v>4514.4000000000005</v>
      </c>
    </row>
    <row r="26" spans="1:16" s="46" customFormat="1" ht="12.95" customHeight="1" x14ac:dyDescent="0.2">
      <c r="A26" s="118" t="s">
        <v>437</v>
      </c>
      <c r="B26" s="61">
        <v>134.34</v>
      </c>
      <c r="C26" s="93">
        <v>26</v>
      </c>
      <c r="D26" s="61">
        <f t="shared" si="0"/>
        <v>3492.84</v>
      </c>
      <c r="E26" s="55"/>
      <c r="F26" s="140"/>
      <c r="G26" s="61">
        <f t="shared" si="1"/>
        <v>3492.84</v>
      </c>
      <c r="H26" s="139"/>
      <c r="I26" s="139"/>
      <c r="J26" s="139"/>
      <c r="K26" s="139"/>
      <c r="L26" s="139"/>
      <c r="M26" s="139"/>
      <c r="N26" s="139"/>
      <c r="O26" s="139"/>
      <c r="P26" s="60">
        <f t="shared" si="2"/>
        <v>3492.84</v>
      </c>
    </row>
    <row r="27" spans="1:16" s="46" customFormat="1" ht="12.95" customHeight="1" x14ac:dyDescent="0.2">
      <c r="A27" s="118" t="s">
        <v>438</v>
      </c>
      <c r="B27" s="61">
        <v>141.55000000000001</v>
      </c>
      <c r="C27" s="93">
        <v>2</v>
      </c>
      <c r="D27" s="61">
        <f t="shared" si="0"/>
        <v>283.10000000000002</v>
      </c>
      <c r="E27" s="55"/>
      <c r="F27" s="140"/>
      <c r="G27" s="61">
        <v>750.22</v>
      </c>
      <c r="H27" s="139"/>
      <c r="I27" s="139"/>
      <c r="J27" s="139"/>
      <c r="K27" s="139"/>
      <c r="L27" s="139"/>
      <c r="M27" s="139"/>
      <c r="N27" s="139"/>
      <c r="O27" s="139"/>
      <c r="P27" s="60">
        <f t="shared" si="2"/>
        <v>750.22</v>
      </c>
    </row>
    <row r="28" spans="1:16" s="46" customFormat="1" ht="12.95" customHeight="1" x14ac:dyDescent="0.2">
      <c r="A28" s="118" t="s">
        <v>439</v>
      </c>
      <c r="B28" s="60">
        <v>170.11</v>
      </c>
      <c r="C28" s="93">
        <v>1</v>
      </c>
      <c r="D28" s="61">
        <f t="shared" si="0"/>
        <v>170.11</v>
      </c>
      <c r="E28" s="55"/>
      <c r="F28" s="139"/>
      <c r="G28" s="61">
        <v>324.55</v>
      </c>
      <c r="H28" s="139"/>
      <c r="I28" s="139"/>
      <c r="J28" s="139"/>
      <c r="K28" s="139"/>
      <c r="L28" s="139"/>
      <c r="M28" s="139"/>
      <c r="N28" s="139"/>
      <c r="O28" s="139"/>
      <c r="P28" s="60">
        <f t="shared" si="2"/>
        <v>324.55</v>
      </c>
    </row>
    <row r="29" spans="1:16" s="46" customFormat="1" ht="12.95" customHeight="1" x14ac:dyDescent="0.2">
      <c r="A29" s="118" t="s">
        <v>440</v>
      </c>
      <c r="B29" s="61">
        <v>163.12</v>
      </c>
      <c r="C29" s="93">
        <v>4</v>
      </c>
      <c r="D29" s="61">
        <f t="shared" si="0"/>
        <v>652.48</v>
      </c>
      <c r="E29" s="55"/>
      <c r="F29" s="140"/>
      <c r="G29" s="61">
        <f t="shared" si="1"/>
        <v>652.48</v>
      </c>
      <c r="H29" s="139"/>
      <c r="I29" s="139"/>
      <c r="J29" s="139"/>
      <c r="K29" s="139"/>
      <c r="L29" s="139"/>
      <c r="M29" s="139"/>
      <c r="N29" s="139"/>
      <c r="O29" s="139"/>
      <c r="P29" s="60">
        <f t="shared" si="2"/>
        <v>652.48</v>
      </c>
    </row>
    <row r="30" spans="1:16" s="46" customFormat="1" ht="12.95" customHeight="1" x14ac:dyDescent="0.2">
      <c r="A30" s="118" t="s">
        <v>441</v>
      </c>
      <c r="B30" s="61">
        <v>143.21</v>
      </c>
      <c r="C30" s="93">
        <v>2</v>
      </c>
      <c r="D30" s="61">
        <f t="shared" si="0"/>
        <v>286.42</v>
      </c>
      <c r="E30" s="55"/>
      <c r="F30" s="140"/>
      <c r="G30" s="61">
        <f t="shared" si="1"/>
        <v>286.42</v>
      </c>
      <c r="H30" s="139"/>
      <c r="I30" s="139"/>
      <c r="J30" s="139"/>
      <c r="K30" s="139"/>
      <c r="L30" s="139"/>
      <c r="M30" s="139"/>
      <c r="N30" s="139"/>
      <c r="O30" s="139"/>
      <c r="P30" s="60">
        <f t="shared" si="2"/>
        <v>286.42</v>
      </c>
    </row>
    <row r="31" spans="1:16" s="46" customFormat="1" ht="12.75" x14ac:dyDescent="0.2">
      <c r="A31" s="118" t="s">
        <v>442</v>
      </c>
      <c r="B31" s="61">
        <v>141.38</v>
      </c>
      <c r="C31" s="93">
        <v>3</v>
      </c>
      <c r="D31" s="61">
        <f t="shared" si="0"/>
        <v>424.14</v>
      </c>
      <c r="E31" s="55"/>
      <c r="F31" s="140"/>
      <c r="G31" s="61">
        <f t="shared" si="1"/>
        <v>424.14</v>
      </c>
      <c r="H31" s="139"/>
      <c r="I31" s="139"/>
      <c r="J31" s="139"/>
      <c r="K31" s="139"/>
      <c r="L31" s="139"/>
      <c r="M31" s="139"/>
      <c r="N31" s="139"/>
      <c r="O31" s="139"/>
      <c r="P31" s="60">
        <f t="shared" si="2"/>
        <v>424.14</v>
      </c>
    </row>
    <row r="32" spans="1:16" s="46" customFormat="1" ht="12.75" x14ac:dyDescent="0.2">
      <c r="A32" s="118" t="s">
        <v>443</v>
      </c>
      <c r="B32" s="61">
        <v>143.66</v>
      </c>
      <c r="C32" s="93">
        <v>10</v>
      </c>
      <c r="D32" s="61">
        <f t="shared" si="0"/>
        <v>1436.6</v>
      </c>
      <c r="E32" s="55"/>
      <c r="F32" s="140"/>
      <c r="G32" s="61">
        <v>434.75</v>
      </c>
      <c r="H32" s="139"/>
      <c r="I32" s="139"/>
      <c r="J32" s="139"/>
      <c r="K32" s="139"/>
      <c r="L32" s="139"/>
      <c r="M32" s="139"/>
      <c r="N32" s="139"/>
      <c r="O32" s="139"/>
      <c r="P32" s="60">
        <f t="shared" si="2"/>
        <v>434.75</v>
      </c>
    </row>
    <row r="33" spans="1:16" s="46" customFormat="1" ht="12.95" customHeight="1" x14ac:dyDescent="0.2">
      <c r="A33" s="118" t="s">
        <v>444</v>
      </c>
      <c r="B33" s="61">
        <v>137.66</v>
      </c>
      <c r="C33" s="93">
        <v>1</v>
      </c>
      <c r="D33" s="61">
        <f t="shared" si="0"/>
        <v>137.66</v>
      </c>
      <c r="E33" s="55"/>
      <c r="F33" s="140"/>
      <c r="G33" s="61">
        <v>714.95</v>
      </c>
      <c r="H33" s="139"/>
      <c r="I33" s="139"/>
      <c r="J33" s="139"/>
      <c r="K33" s="139"/>
      <c r="L33" s="139"/>
      <c r="M33" s="139"/>
      <c r="N33" s="139"/>
      <c r="O33" s="139"/>
      <c r="P33" s="60">
        <f t="shared" si="2"/>
        <v>714.95</v>
      </c>
    </row>
    <row r="34" spans="1:16" s="46" customFormat="1" ht="12.95" customHeight="1" x14ac:dyDescent="0.2">
      <c r="A34" s="118" t="s">
        <v>445</v>
      </c>
      <c r="B34" s="61">
        <v>167.66</v>
      </c>
      <c r="C34" s="93">
        <v>8</v>
      </c>
      <c r="D34" s="61">
        <f t="shared" si="0"/>
        <v>1341.28</v>
      </c>
      <c r="E34" s="55"/>
      <c r="F34" s="139"/>
      <c r="G34" s="61">
        <f t="shared" si="1"/>
        <v>1341.28</v>
      </c>
      <c r="H34" s="139"/>
      <c r="I34" s="139"/>
      <c r="J34" s="139"/>
      <c r="K34" s="139"/>
      <c r="L34" s="139"/>
      <c r="M34" s="139"/>
      <c r="N34" s="139"/>
      <c r="O34" s="139"/>
      <c r="P34" s="60">
        <f t="shared" si="2"/>
        <v>1341.28</v>
      </c>
    </row>
    <row r="35" spans="1:16" s="46" customFormat="1" ht="12.95" customHeight="1" x14ac:dyDescent="0.2">
      <c r="A35" s="118" t="s">
        <v>446</v>
      </c>
      <c r="B35" s="61">
        <v>167.07</v>
      </c>
      <c r="C35" s="93">
        <v>1</v>
      </c>
      <c r="D35" s="61">
        <f t="shared" si="0"/>
        <v>167.07</v>
      </c>
      <c r="E35" s="55"/>
      <c r="F35" s="139"/>
      <c r="G35" s="61">
        <f t="shared" si="1"/>
        <v>167.07</v>
      </c>
      <c r="H35" s="139"/>
      <c r="I35" s="139"/>
      <c r="J35" s="139"/>
      <c r="K35" s="139"/>
      <c r="L35" s="139"/>
      <c r="M35" s="139"/>
      <c r="N35" s="139"/>
      <c r="O35" s="139"/>
      <c r="P35" s="60">
        <f t="shared" si="2"/>
        <v>167.07</v>
      </c>
    </row>
    <row r="36" spans="1:16" s="46" customFormat="1" ht="12.75" x14ac:dyDescent="0.2">
      <c r="A36" s="118" t="s">
        <v>447</v>
      </c>
      <c r="B36" s="61">
        <v>143.55000000000001</v>
      </c>
      <c r="C36" s="93">
        <v>1</v>
      </c>
      <c r="D36" s="61">
        <f t="shared" si="0"/>
        <v>143.55000000000001</v>
      </c>
      <c r="E36" s="55"/>
      <c r="F36" s="139"/>
      <c r="G36" s="61">
        <v>234.44</v>
      </c>
      <c r="H36" s="139"/>
      <c r="I36" s="139"/>
      <c r="J36" s="139"/>
      <c r="K36" s="139"/>
      <c r="L36" s="139"/>
      <c r="M36" s="139"/>
      <c r="N36" s="139"/>
      <c r="O36" s="139"/>
      <c r="P36" s="60">
        <f t="shared" si="2"/>
        <v>234.44</v>
      </c>
    </row>
    <row r="37" spans="1:16" s="46" customFormat="1" ht="38.25" x14ac:dyDescent="0.2">
      <c r="A37" s="118" t="s">
        <v>102</v>
      </c>
      <c r="B37" s="129">
        <v>154.76</v>
      </c>
      <c r="C37" s="149">
        <v>1</v>
      </c>
      <c r="D37" s="61">
        <f t="shared" si="0"/>
        <v>154.76</v>
      </c>
      <c r="E37" s="55"/>
      <c r="F37" s="126"/>
      <c r="G37" s="61">
        <v>2314</v>
      </c>
      <c r="H37" s="126"/>
      <c r="I37" s="126"/>
      <c r="J37" s="126"/>
      <c r="K37" s="126"/>
      <c r="L37" s="126"/>
      <c r="M37" s="126"/>
      <c r="N37" s="126"/>
      <c r="O37" s="126"/>
      <c r="P37" s="60">
        <f t="shared" si="2"/>
        <v>2314</v>
      </c>
    </row>
    <row r="38" spans="1:16" s="46" customFormat="1" ht="38.25" x14ac:dyDescent="0.2">
      <c r="A38" s="118" t="s">
        <v>103</v>
      </c>
      <c r="B38" s="129">
        <v>154.97999999999999</v>
      </c>
      <c r="C38" s="149">
        <v>17.5</v>
      </c>
      <c r="D38" s="61">
        <f t="shared" si="0"/>
        <v>2712.1499999999996</v>
      </c>
      <c r="E38" s="55"/>
      <c r="F38" s="126"/>
      <c r="G38" s="61">
        <f t="shared" si="1"/>
        <v>2712.1499999999996</v>
      </c>
      <c r="H38" s="126"/>
      <c r="I38" s="126"/>
      <c r="J38" s="126"/>
      <c r="K38" s="126"/>
      <c r="L38" s="126"/>
      <c r="M38" s="126"/>
      <c r="N38" s="126"/>
      <c r="O38" s="126"/>
      <c r="P38" s="60">
        <f t="shared" si="2"/>
        <v>2712.1499999999996</v>
      </c>
    </row>
    <row r="39" spans="1:16" s="46" customFormat="1" ht="38.25" x14ac:dyDescent="0.2">
      <c r="A39" s="118" t="s">
        <v>104</v>
      </c>
      <c r="B39" s="129">
        <v>134.55000000000001</v>
      </c>
      <c r="C39" s="149">
        <v>4</v>
      </c>
      <c r="D39" s="61">
        <f t="shared" si="0"/>
        <v>538.20000000000005</v>
      </c>
      <c r="E39" s="55"/>
      <c r="F39" s="126"/>
      <c r="G39" s="61">
        <f t="shared" si="1"/>
        <v>538.20000000000005</v>
      </c>
      <c r="H39" s="126"/>
      <c r="I39" s="126"/>
      <c r="J39" s="126"/>
      <c r="K39" s="126"/>
      <c r="L39" s="126"/>
      <c r="M39" s="126"/>
      <c r="N39" s="126"/>
      <c r="O39" s="126"/>
      <c r="P39" s="60">
        <f t="shared" si="2"/>
        <v>538.20000000000005</v>
      </c>
    </row>
    <row r="40" spans="1:16" s="46" customFormat="1" ht="39" thickBot="1" x14ac:dyDescent="0.25">
      <c r="A40" s="118" t="s">
        <v>105</v>
      </c>
      <c r="B40" s="129">
        <v>134.37</v>
      </c>
      <c r="C40" s="149">
        <v>1</v>
      </c>
      <c r="D40" s="61">
        <f t="shared" si="0"/>
        <v>134.37</v>
      </c>
      <c r="E40" s="55"/>
      <c r="F40" s="126"/>
      <c r="G40" s="61">
        <v>235.55</v>
      </c>
      <c r="H40" s="126"/>
      <c r="I40" s="126"/>
      <c r="J40" s="126"/>
      <c r="K40" s="126"/>
      <c r="L40" s="126"/>
      <c r="M40" s="126"/>
      <c r="N40" s="126"/>
      <c r="O40" s="126"/>
      <c r="P40" s="60">
        <f t="shared" si="2"/>
        <v>235.55</v>
      </c>
    </row>
    <row r="41" spans="1:16" s="160" customFormat="1" ht="18" customHeight="1" thickBot="1" x14ac:dyDescent="0.25">
      <c r="A41" s="156" t="s">
        <v>106</v>
      </c>
      <c r="B41" s="127">
        <f t="shared" ref="B41:G41" si="3">SUM(B20:B40)</f>
        <v>3080.1300000000006</v>
      </c>
      <c r="C41" s="157">
        <f t="shared" si="3"/>
        <v>150.5</v>
      </c>
      <c r="D41" s="158">
        <f t="shared" si="3"/>
        <v>21552.85</v>
      </c>
      <c r="E41" s="158">
        <f t="shared" si="3"/>
        <v>0</v>
      </c>
      <c r="F41" s="158">
        <f t="shared" si="3"/>
        <v>0</v>
      </c>
      <c r="G41" s="158">
        <f t="shared" si="3"/>
        <v>24192.999999999993</v>
      </c>
      <c r="H41" s="159"/>
      <c r="I41" s="159"/>
      <c r="J41" s="159"/>
      <c r="K41" s="159"/>
      <c r="L41" s="159"/>
      <c r="M41" s="159"/>
      <c r="N41" s="159"/>
      <c r="O41" s="159"/>
      <c r="P41" s="127">
        <f>SUM(P20:P40)</f>
        <v>24192.999999999993</v>
      </c>
    </row>
    <row r="42" spans="1:16" s="46" customFormat="1" ht="12.95" customHeight="1" x14ac:dyDescent="0.2">
      <c r="A42" s="356"/>
      <c r="B42" s="356"/>
      <c r="C42" s="150"/>
      <c r="D42" s="142"/>
      <c r="E42" s="356"/>
      <c r="F42" s="356"/>
      <c r="G42" s="130"/>
    </row>
    <row r="43" spans="1:16" s="46" customFormat="1" ht="38.1" customHeight="1" x14ac:dyDescent="0.2">
      <c r="A43" s="383" t="s">
        <v>419</v>
      </c>
      <c r="B43" s="383"/>
      <c r="C43" s="151"/>
      <c r="D43" s="141"/>
      <c r="E43" s="96" t="s">
        <v>401</v>
      </c>
      <c r="F43" s="95"/>
      <c r="G43" s="130"/>
    </row>
    <row r="44" spans="1:16" s="46" customFormat="1" ht="12.95" customHeight="1" x14ac:dyDescent="0.2">
      <c r="A44" s="383"/>
      <c r="B44" s="383"/>
      <c r="C44" s="152" t="s">
        <v>28</v>
      </c>
      <c r="D44" s="141"/>
      <c r="E44" s="358" t="s">
        <v>29</v>
      </c>
      <c r="F44" s="358"/>
      <c r="G44" s="130"/>
    </row>
    <row r="45" spans="1:16" s="46" customFormat="1" ht="12.95" customHeight="1" x14ac:dyDescent="0.2">
      <c r="A45" s="383"/>
      <c r="B45" s="383"/>
      <c r="C45" s="153"/>
      <c r="D45" s="141"/>
      <c r="E45" s="359"/>
      <c r="F45" s="359"/>
      <c r="G45" s="130"/>
    </row>
    <row r="46" spans="1:16" s="46" customFormat="1" ht="12.95" customHeight="1" x14ac:dyDescent="0.2">
      <c r="A46" s="356"/>
      <c r="B46" s="356"/>
      <c r="C46" s="150"/>
      <c r="D46" s="142"/>
      <c r="E46" s="356"/>
      <c r="F46" s="356"/>
      <c r="G46" s="130"/>
    </row>
    <row r="47" spans="1:16" s="46" customFormat="1" ht="12.95" customHeight="1" x14ac:dyDescent="0.2">
      <c r="A47" s="383" t="s">
        <v>418</v>
      </c>
      <c r="B47" s="383"/>
      <c r="C47" s="151"/>
      <c r="D47" s="141"/>
      <c r="E47" s="384" t="s">
        <v>402</v>
      </c>
      <c r="F47" s="384"/>
      <c r="G47" s="384"/>
      <c r="H47" s="384"/>
    </row>
    <row r="48" spans="1:16" s="46" customFormat="1" ht="12.95" customHeight="1" x14ac:dyDescent="0.2">
      <c r="A48" s="383"/>
      <c r="B48" s="383"/>
      <c r="C48" s="152" t="s">
        <v>28</v>
      </c>
      <c r="D48" s="141"/>
      <c r="E48" s="358" t="s">
        <v>29</v>
      </c>
      <c r="F48" s="358"/>
      <c r="G48" s="130"/>
    </row>
    <row r="49" spans="1:7" s="46" customFormat="1" ht="12.95" customHeight="1" x14ac:dyDescent="0.2">
      <c r="A49" s="383"/>
      <c r="B49" s="383"/>
      <c r="C49" s="153"/>
      <c r="D49" s="141"/>
      <c r="E49" s="359"/>
      <c r="F49" s="359"/>
      <c r="G49" s="130"/>
    </row>
  </sheetData>
  <mergeCells count="54">
    <mergeCell ref="A45:B45"/>
    <mergeCell ref="E45:F45"/>
    <mergeCell ref="A46:B46"/>
    <mergeCell ref="E46:F46"/>
    <mergeCell ref="A42:B42"/>
    <mergeCell ref="E42:F42"/>
    <mergeCell ref="A43:B43"/>
    <mergeCell ref="A44:B44"/>
    <mergeCell ref="E44:F44"/>
    <mergeCell ref="H16:I16"/>
    <mergeCell ref="J16:K16"/>
    <mergeCell ref="L16:M16"/>
    <mergeCell ref="N16:O16"/>
    <mergeCell ref="P16:P17"/>
    <mergeCell ref="A16:A17"/>
    <mergeCell ref="B16:B17"/>
    <mergeCell ref="C16:D16"/>
    <mergeCell ref="E16:F16"/>
    <mergeCell ref="G16:G17"/>
    <mergeCell ref="A13:B13"/>
    <mergeCell ref="C13:F13"/>
    <mergeCell ref="A14:B14"/>
    <mergeCell ref="C14:F14"/>
    <mergeCell ref="A15:B15"/>
    <mergeCell ref="C15:F15"/>
    <mergeCell ref="A10:B10"/>
    <mergeCell ref="C10:F10"/>
    <mergeCell ref="A11:B11"/>
    <mergeCell ref="C11:F11"/>
    <mergeCell ref="A12:B12"/>
    <mergeCell ref="C12:F12"/>
    <mergeCell ref="A7:B7"/>
    <mergeCell ref="C7:F7"/>
    <mergeCell ref="A8:B8"/>
    <mergeCell ref="C8:F8"/>
    <mergeCell ref="C9:F9"/>
    <mergeCell ref="A4:B4"/>
    <mergeCell ref="C4:F4"/>
    <mergeCell ref="A5:B5"/>
    <mergeCell ref="C5:F5"/>
    <mergeCell ref="A6:B6"/>
    <mergeCell ref="C6:F6"/>
    <mergeCell ref="A1:B1"/>
    <mergeCell ref="C1:F1"/>
    <mergeCell ref="A2:B2"/>
    <mergeCell ref="C2:F2"/>
    <mergeCell ref="A3:B3"/>
    <mergeCell ref="C3:F3"/>
    <mergeCell ref="A47:B47"/>
    <mergeCell ref="E47:H47"/>
    <mergeCell ref="A48:B48"/>
    <mergeCell ref="E48:F48"/>
    <mergeCell ref="A49:B49"/>
    <mergeCell ref="E49:F49"/>
  </mergeCells>
  <pageMargins left="0.39370078740157483" right="0.39370078740157483" top="0.19685039370078741" bottom="0.19685039370078741" header="0" footer="0"/>
  <pageSetup scale="57" fitToHeight="0"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7">
    <tabColor rgb="FFFF0000"/>
  </sheetPr>
  <dimension ref="A1:K28"/>
  <sheetViews>
    <sheetView topLeftCell="A7" workbookViewId="0">
      <selection activeCell="J29" sqref="A1:J29"/>
    </sheetView>
  </sheetViews>
  <sheetFormatPr defaultColWidth="10.5" defaultRowHeight="11.45" customHeight="1" x14ac:dyDescent="0.2"/>
  <cols>
    <col min="1" max="1" width="23.5" style="46" customWidth="1"/>
    <col min="2" max="2" width="27.1640625" style="46" customWidth="1"/>
    <col min="3" max="4" width="10.5" style="46" customWidth="1"/>
    <col min="5" max="5" width="8" style="46" customWidth="1"/>
    <col min="6" max="6" width="9" style="46" customWidth="1"/>
    <col min="7" max="7" width="3.5" style="46" customWidth="1"/>
    <col min="8" max="8" width="18.83203125" style="91" customWidth="1"/>
    <col min="9" max="9" width="17.33203125" style="91" customWidth="1"/>
    <col min="10" max="16384" width="10.5" style="91"/>
  </cols>
  <sheetData>
    <row r="1" spans="1:9" s="46" customFormat="1" ht="12.95" customHeight="1" x14ac:dyDescent="0.2">
      <c r="A1" s="68"/>
      <c r="B1" s="364"/>
      <c r="C1" s="364"/>
      <c r="D1" s="364"/>
      <c r="H1" s="79">
        <v>20</v>
      </c>
      <c r="I1" s="79"/>
    </row>
    <row r="2" spans="1:9" s="46" customFormat="1" ht="12.95" customHeight="1" x14ac:dyDescent="0.2">
      <c r="A2" s="68"/>
      <c r="B2" s="80"/>
      <c r="C2" s="80"/>
      <c r="D2" s="80"/>
      <c r="H2" s="81" t="s">
        <v>0</v>
      </c>
    </row>
    <row r="3" spans="1:9" s="46" customFormat="1" ht="12.95" customHeight="1" x14ac:dyDescent="0.2">
      <c r="A3" s="68"/>
      <c r="B3" s="364"/>
      <c r="C3" s="364"/>
      <c r="D3" s="364"/>
      <c r="H3" s="82" t="s">
        <v>405</v>
      </c>
    </row>
    <row r="4" spans="1:9" s="46" customFormat="1" ht="12.95" customHeight="1" x14ac:dyDescent="0.2">
      <c r="A4" s="68"/>
      <c r="B4" s="364"/>
      <c r="C4" s="364"/>
      <c r="D4" s="364"/>
      <c r="E4" s="364"/>
      <c r="F4" s="364"/>
    </row>
    <row r="5" spans="1:9" s="46" customFormat="1" ht="12.95" customHeight="1" x14ac:dyDescent="0.2">
      <c r="A5" s="68"/>
      <c r="B5" s="399" t="s">
        <v>406</v>
      </c>
      <c r="C5" s="399"/>
      <c r="D5" s="399"/>
      <c r="E5" s="399"/>
      <c r="F5" s="399"/>
      <c r="G5" s="399"/>
      <c r="H5" s="399"/>
    </row>
    <row r="6" spans="1:9" s="46" customFormat="1" ht="12.95" customHeight="1" x14ac:dyDescent="0.2">
      <c r="A6" s="68"/>
      <c r="B6" s="364"/>
      <c r="C6" s="364"/>
      <c r="D6" s="364"/>
      <c r="E6" s="364"/>
      <c r="F6" s="364"/>
    </row>
    <row r="7" spans="1:9" s="46" customFormat="1" ht="12.95" customHeight="1" x14ac:dyDescent="0.2">
      <c r="A7" s="68"/>
      <c r="B7" s="364"/>
      <c r="C7" s="364"/>
      <c r="D7" s="364"/>
      <c r="I7" s="67" t="s">
        <v>1</v>
      </c>
    </row>
    <row r="8" spans="1:9" s="46" customFormat="1" ht="12.95" customHeight="1" x14ac:dyDescent="0.2">
      <c r="A8" s="66" t="s">
        <v>2</v>
      </c>
      <c r="B8" s="364"/>
      <c r="C8" s="364"/>
      <c r="D8" s="364"/>
      <c r="I8" s="74">
        <v>2025</v>
      </c>
    </row>
    <row r="9" spans="1:9" s="46" customFormat="1" ht="12.95" customHeight="1" x14ac:dyDescent="0.2">
      <c r="A9" s="83" t="s">
        <v>429</v>
      </c>
      <c r="B9" s="80"/>
      <c r="C9" s="80"/>
      <c r="D9" s="80"/>
      <c r="I9" s="306" t="s">
        <v>603</v>
      </c>
    </row>
    <row r="10" spans="1:9" s="46" customFormat="1" ht="12.95" customHeight="1" x14ac:dyDescent="0.2">
      <c r="A10" s="66" t="s">
        <v>3</v>
      </c>
      <c r="C10" s="356" t="s">
        <v>4</v>
      </c>
      <c r="D10" s="356"/>
      <c r="E10" s="356"/>
      <c r="F10" s="356"/>
      <c r="G10" s="356"/>
      <c r="H10" s="393"/>
      <c r="I10" s="64" t="s">
        <v>5</v>
      </c>
    </row>
    <row r="11" spans="1:9" s="46" customFormat="1" ht="26.25" customHeight="1" x14ac:dyDescent="0.2">
      <c r="A11" s="66" t="s">
        <v>6</v>
      </c>
      <c r="C11" s="356" t="s">
        <v>431</v>
      </c>
      <c r="D11" s="356"/>
      <c r="E11" s="356"/>
      <c r="F11" s="356"/>
      <c r="G11" s="356"/>
      <c r="H11" s="393"/>
      <c r="I11" s="64" t="s">
        <v>7</v>
      </c>
    </row>
    <row r="12" spans="1:9" s="46" customFormat="1" ht="40.5" customHeight="1" x14ac:dyDescent="0.2">
      <c r="A12" s="66" t="s">
        <v>8</v>
      </c>
      <c r="C12" s="356" t="s">
        <v>430</v>
      </c>
      <c r="D12" s="356"/>
      <c r="E12" s="356"/>
      <c r="F12" s="356"/>
      <c r="G12" s="356"/>
      <c r="H12" s="393"/>
      <c r="I12" s="64">
        <v>2612812</v>
      </c>
    </row>
    <row r="13" spans="1:9" s="46" customFormat="1" ht="26.1" customHeight="1" x14ac:dyDescent="0.2">
      <c r="A13" s="66" t="s">
        <v>10</v>
      </c>
      <c r="C13" s="356" t="s">
        <v>11</v>
      </c>
      <c r="D13" s="356"/>
      <c r="E13" s="356"/>
      <c r="F13" s="356"/>
      <c r="G13" s="356"/>
      <c r="H13" s="393"/>
      <c r="I13" s="74" t="s">
        <v>415</v>
      </c>
    </row>
    <row r="14" spans="1:9" s="46" customFormat="1" ht="12.95" customHeight="1" x14ac:dyDescent="0.2">
      <c r="A14" s="66" t="s">
        <v>13</v>
      </c>
      <c r="C14" s="392" t="s">
        <v>407</v>
      </c>
      <c r="D14" s="356"/>
      <c r="E14" s="356"/>
      <c r="F14" s="356"/>
      <c r="G14" s="356"/>
      <c r="H14" s="393"/>
      <c r="I14" s="64">
        <v>116</v>
      </c>
    </row>
    <row r="15" spans="1:9" s="46" customFormat="1" ht="12.95" customHeight="1" x14ac:dyDescent="0.2">
      <c r="A15" s="68"/>
      <c r="B15" s="364"/>
      <c r="C15" s="364"/>
      <c r="D15" s="364"/>
      <c r="E15" s="364"/>
      <c r="F15" s="364"/>
    </row>
    <row r="16" spans="1:9" s="46" customFormat="1" ht="45.6" customHeight="1" x14ac:dyDescent="0.2">
      <c r="A16" s="75" t="s">
        <v>408</v>
      </c>
      <c r="B16" s="75" t="s">
        <v>409</v>
      </c>
      <c r="C16" s="394" t="s">
        <v>410</v>
      </c>
      <c r="D16" s="395"/>
      <c r="E16" s="395"/>
      <c r="F16" s="395"/>
      <c r="G16" s="395"/>
      <c r="H16" s="84" t="s">
        <v>411</v>
      </c>
      <c r="I16" s="85" t="s">
        <v>412</v>
      </c>
    </row>
    <row r="17" spans="1:11" s="46" customFormat="1" ht="11.45" customHeight="1" x14ac:dyDescent="0.2">
      <c r="A17" s="75">
        <v>1</v>
      </c>
      <c r="B17" s="75">
        <v>2</v>
      </c>
      <c r="C17" s="396">
        <v>3</v>
      </c>
      <c r="D17" s="397"/>
      <c r="E17" s="397"/>
      <c r="F17" s="397"/>
      <c r="G17" s="398"/>
      <c r="H17" s="86">
        <v>4</v>
      </c>
      <c r="I17" s="87">
        <v>5</v>
      </c>
    </row>
    <row r="18" spans="1:11" s="46" customFormat="1" ht="11.45" customHeight="1" x14ac:dyDescent="0.2">
      <c r="A18" s="75" t="s">
        <v>413</v>
      </c>
      <c r="B18" s="75" t="s">
        <v>414</v>
      </c>
      <c r="C18" s="71"/>
      <c r="D18" s="73"/>
      <c r="E18" s="73" t="s">
        <v>25</v>
      </c>
      <c r="F18" s="73"/>
      <c r="G18" s="72"/>
      <c r="H18" s="75" t="s">
        <v>414</v>
      </c>
      <c r="I18" s="75" t="s">
        <v>414</v>
      </c>
    </row>
    <row r="19" spans="1:11" s="46" customFormat="1" ht="31.9" customHeight="1" x14ac:dyDescent="0.2">
      <c r="A19" s="69">
        <v>1</v>
      </c>
      <c r="B19" s="88">
        <v>444000</v>
      </c>
      <c r="C19" s="395">
        <v>1.5</v>
      </c>
      <c r="D19" s="395"/>
      <c r="E19" s="395"/>
      <c r="F19" s="395"/>
      <c r="G19" s="395"/>
      <c r="H19" s="92">
        <f>(C19*B19)/100</f>
        <v>6660</v>
      </c>
      <c r="I19" s="92">
        <f>SUM(H19)</f>
        <v>6660</v>
      </c>
    </row>
    <row r="20" spans="1:11" s="46" customFormat="1" ht="12.95" customHeight="1" x14ac:dyDescent="0.2">
      <c r="A20" s="67"/>
      <c r="B20" s="67"/>
      <c r="C20" s="390"/>
      <c r="D20" s="390"/>
      <c r="E20" s="390"/>
      <c r="F20" s="390"/>
      <c r="G20" s="390"/>
    </row>
    <row r="21" spans="1:11" s="46" customFormat="1" ht="12.95" customHeight="1" x14ac:dyDescent="0.2">
      <c r="A21" s="89"/>
      <c r="B21" s="90"/>
      <c r="C21" s="391"/>
      <c r="D21" s="391"/>
      <c r="E21" s="391"/>
      <c r="F21" s="391"/>
      <c r="G21" s="391"/>
    </row>
    <row r="22" spans="1:11" s="1" customFormat="1" ht="38.1" customHeight="1" x14ac:dyDescent="0.2">
      <c r="A22" s="385" t="s">
        <v>419</v>
      </c>
      <c r="B22" s="385"/>
      <c r="C22" s="16"/>
      <c r="D22" s="17"/>
      <c r="E22" s="96" t="s">
        <v>401</v>
      </c>
      <c r="F22" s="95"/>
      <c r="J22" s="46"/>
      <c r="K22" s="46"/>
    </row>
    <row r="23" spans="1:11" s="1" customFormat="1" ht="12.95" customHeight="1" x14ac:dyDescent="0.2">
      <c r="A23" s="386"/>
      <c r="B23" s="386"/>
      <c r="C23" s="18" t="s">
        <v>28</v>
      </c>
      <c r="D23" s="17"/>
      <c r="E23" s="387" t="s">
        <v>29</v>
      </c>
      <c r="F23" s="387"/>
    </row>
    <row r="24" spans="1:11" s="1" customFormat="1" ht="12.95" customHeight="1" x14ac:dyDescent="0.2">
      <c r="A24" s="383"/>
      <c r="B24" s="383"/>
      <c r="C24" s="77"/>
      <c r="D24" s="17"/>
      <c r="E24" s="388"/>
      <c r="F24" s="388"/>
    </row>
    <row r="25" spans="1:11" s="1" customFormat="1" ht="12.95" customHeight="1" x14ac:dyDescent="0.2">
      <c r="A25" s="389"/>
      <c r="B25" s="389"/>
      <c r="C25" s="76"/>
      <c r="D25" s="76"/>
      <c r="E25" s="389"/>
      <c r="F25" s="389"/>
    </row>
    <row r="26" spans="1:11" s="1" customFormat="1" ht="12.95" customHeight="1" x14ac:dyDescent="0.2">
      <c r="A26" s="385" t="s">
        <v>418</v>
      </c>
      <c r="B26" s="385"/>
      <c r="C26" s="16"/>
      <c r="D26" s="17"/>
      <c r="E26" s="384" t="s">
        <v>402</v>
      </c>
      <c r="F26" s="384"/>
      <c r="G26" s="384"/>
      <c r="H26" s="384"/>
    </row>
    <row r="27" spans="1:11" s="1" customFormat="1" ht="12.95" customHeight="1" x14ac:dyDescent="0.2">
      <c r="A27" s="386"/>
      <c r="B27" s="386"/>
      <c r="C27" s="18" t="s">
        <v>28</v>
      </c>
      <c r="D27" s="17"/>
      <c r="E27" s="387" t="s">
        <v>29</v>
      </c>
      <c r="F27" s="387"/>
    </row>
    <row r="28" spans="1:11" s="1" customFormat="1" ht="12.95" customHeight="1" x14ac:dyDescent="0.2">
      <c r="A28" s="383"/>
      <c r="B28" s="383"/>
      <c r="C28" s="65"/>
      <c r="D28" s="17"/>
      <c r="E28" s="388"/>
      <c r="F28" s="388"/>
    </row>
  </sheetData>
  <mergeCells count="34">
    <mergeCell ref="C13:H13"/>
    <mergeCell ref="B1:D1"/>
    <mergeCell ref="B3:D3"/>
    <mergeCell ref="B4:D4"/>
    <mergeCell ref="E4:F4"/>
    <mergeCell ref="B5:H5"/>
    <mergeCell ref="B6:D6"/>
    <mergeCell ref="E6:F6"/>
    <mergeCell ref="B7:D7"/>
    <mergeCell ref="B8:D8"/>
    <mergeCell ref="C10:H10"/>
    <mergeCell ref="C11:H11"/>
    <mergeCell ref="C12:H12"/>
    <mergeCell ref="C20:G20"/>
    <mergeCell ref="C21:G21"/>
    <mergeCell ref="A22:B22"/>
    <mergeCell ref="C14:H14"/>
    <mergeCell ref="B15:D15"/>
    <mergeCell ref="E15:F15"/>
    <mergeCell ref="C16:G16"/>
    <mergeCell ref="C17:G17"/>
    <mergeCell ref="C19:G19"/>
    <mergeCell ref="A23:B23"/>
    <mergeCell ref="E23:F23"/>
    <mergeCell ref="A24:B24"/>
    <mergeCell ref="E24:F24"/>
    <mergeCell ref="A25:B25"/>
    <mergeCell ref="E25:F25"/>
    <mergeCell ref="A26:B26"/>
    <mergeCell ref="A27:B27"/>
    <mergeCell ref="E27:F27"/>
    <mergeCell ref="A28:B28"/>
    <mergeCell ref="E28:F28"/>
    <mergeCell ref="E26:H26"/>
  </mergeCells>
  <pageMargins left="0.9055118110236221"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9">
    <tabColor rgb="FF00B0F0"/>
    <outlinePr summaryBelow="0" summaryRight="0"/>
    <pageSetUpPr autoPageBreaks="0" fitToPage="1"/>
  </sheetPr>
  <dimension ref="A1:K34"/>
  <sheetViews>
    <sheetView workbookViewId="0">
      <selection activeCell="H30" sqref="A1:H30"/>
    </sheetView>
  </sheetViews>
  <sheetFormatPr defaultColWidth="10.5" defaultRowHeight="11.45" customHeight="1" x14ac:dyDescent="0.2"/>
  <cols>
    <col min="1" max="2" width="46.6640625" style="1" customWidth="1"/>
    <col min="3" max="5" width="10.5" style="1" customWidth="1"/>
    <col min="6" max="6" width="13.6640625" style="1" customWidth="1"/>
    <col min="7" max="7" width="10.5" style="1" customWidth="1"/>
  </cols>
  <sheetData>
    <row r="1" spans="1:7" s="1" customFormat="1" ht="12.95" customHeight="1" x14ac:dyDescent="0.2">
      <c r="A1" s="43"/>
      <c r="B1" s="400"/>
      <c r="C1" s="400"/>
      <c r="D1" s="400"/>
      <c r="E1" s="401">
        <v>21</v>
      </c>
      <c r="F1" s="401"/>
    </row>
    <row r="2" spans="1:7" s="1" customFormat="1" ht="78.75" customHeight="1" x14ac:dyDescent="0.2">
      <c r="A2" s="43"/>
      <c r="B2" s="400"/>
      <c r="C2" s="400"/>
      <c r="D2" s="400"/>
      <c r="E2" s="190"/>
      <c r="F2" s="191" t="s">
        <v>0</v>
      </c>
    </row>
    <row r="3" spans="1:7" s="1" customFormat="1" ht="12.95" customHeight="1" x14ac:dyDescent="0.2">
      <c r="A3" s="43"/>
      <c r="B3" s="400"/>
      <c r="C3" s="400"/>
      <c r="D3" s="400"/>
      <c r="F3" s="4" t="s">
        <v>232</v>
      </c>
    </row>
    <row r="4" spans="1:7" s="1" customFormat="1" ht="12.95" customHeight="1" x14ac:dyDescent="0.2">
      <c r="A4" s="43"/>
      <c r="B4" s="400"/>
      <c r="C4" s="400"/>
      <c r="D4" s="400"/>
      <c r="E4" s="400"/>
      <c r="F4" s="400"/>
    </row>
    <row r="5" spans="1:7" s="1" customFormat="1" ht="12.95" customHeight="1" x14ac:dyDescent="0.2">
      <c r="A5" s="43"/>
      <c r="B5" s="402" t="s">
        <v>233</v>
      </c>
      <c r="C5" s="402"/>
      <c r="D5" s="402"/>
      <c r="E5" s="400"/>
      <c r="F5" s="400"/>
    </row>
    <row r="6" spans="1:7" s="1" customFormat="1" ht="12.95" customHeight="1" x14ac:dyDescent="0.2">
      <c r="A6" s="43"/>
      <c r="B6" s="400"/>
      <c r="C6" s="400"/>
      <c r="D6" s="400"/>
      <c r="E6" s="400"/>
      <c r="F6" s="400"/>
    </row>
    <row r="7" spans="1:7" s="1" customFormat="1" ht="12.95" customHeight="1" x14ac:dyDescent="0.2">
      <c r="A7" s="43"/>
      <c r="B7" s="400"/>
      <c r="C7" s="400"/>
      <c r="D7" s="400"/>
      <c r="E7" s="403" t="s">
        <v>1</v>
      </c>
      <c r="F7" s="403"/>
    </row>
    <row r="8" spans="1:7" s="1" customFormat="1" ht="12.95" customHeight="1" x14ac:dyDescent="0.2">
      <c r="A8" s="44" t="s">
        <v>2</v>
      </c>
      <c r="B8" s="400"/>
      <c r="C8" s="400"/>
      <c r="D8" s="400"/>
      <c r="E8" s="362">
        <v>2025</v>
      </c>
      <c r="F8" s="362"/>
    </row>
    <row r="9" spans="1:7" s="1" customFormat="1" ht="12.95" customHeight="1" x14ac:dyDescent="0.2">
      <c r="A9" s="8" t="s">
        <v>429</v>
      </c>
      <c r="B9" s="400"/>
      <c r="C9" s="400"/>
      <c r="D9" s="400"/>
      <c r="E9" s="362" t="s">
        <v>488</v>
      </c>
      <c r="F9" s="362"/>
    </row>
    <row r="10" spans="1:7" s="1" customFormat="1" ht="12.95" customHeight="1" x14ac:dyDescent="0.2">
      <c r="A10" s="44" t="s">
        <v>3</v>
      </c>
      <c r="B10" s="404" t="s">
        <v>4</v>
      </c>
      <c r="C10" s="404"/>
      <c r="D10" s="404"/>
      <c r="E10" s="362" t="s">
        <v>5</v>
      </c>
      <c r="F10" s="362"/>
    </row>
    <row r="11" spans="1:7" s="1" customFormat="1" ht="30" customHeight="1" x14ac:dyDescent="0.2">
      <c r="A11" s="44" t="s">
        <v>6</v>
      </c>
      <c r="B11" s="404" t="s">
        <v>431</v>
      </c>
      <c r="C11" s="404"/>
      <c r="D11" s="404"/>
      <c r="E11" s="362" t="s">
        <v>7</v>
      </c>
      <c r="F11" s="362"/>
    </row>
    <row r="12" spans="1:7" s="1" customFormat="1" ht="45.75" customHeight="1" x14ac:dyDescent="0.2">
      <c r="A12" s="44" t="s">
        <v>8</v>
      </c>
      <c r="B12" s="404" t="s">
        <v>430</v>
      </c>
      <c r="C12" s="404"/>
      <c r="D12" s="404"/>
      <c r="E12" s="362" t="s">
        <v>9</v>
      </c>
      <c r="F12" s="362"/>
    </row>
    <row r="13" spans="1:7" s="1" customFormat="1" ht="26.1" customHeight="1" x14ac:dyDescent="0.2">
      <c r="A13" s="44" t="s">
        <v>10</v>
      </c>
      <c r="B13" s="404" t="s">
        <v>11</v>
      </c>
      <c r="C13" s="404"/>
      <c r="D13" s="404"/>
      <c r="E13" s="405" t="s">
        <v>416</v>
      </c>
      <c r="F13" s="362"/>
    </row>
    <row r="14" spans="1:7" s="1" customFormat="1" ht="12.95" customHeight="1" x14ac:dyDescent="0.2">
      <c r="A14" s="44" t="s">
        <v>13</v>
      </c>
      <c r="B14" s="404" t="s">
        <v>234</v>
      </c>
      <c r="C14" s="404"/>
      <c r="D14" s="404"/>
      <c r="E14" s="362" t="s">
        <v>235</v>
      </c>
      <c r="F14" s="362"/>
    </row>
    <row r="15" spans="1:7" s="1" customFormat="1" ht="12.95" customHeight="1" x14ac:dyDescent="0.2">
      <c r="A15" s="43"/>
      <c r="B15" s="400"/>
      <c r="C15" s="400"/>
      <c r="D15" s="400"/>
      <c r="E15" s="400"/>
      <c r="F15" s="400"/>
    </row>
    <row r="16" spans="1:7" s="101" customFormat="1" ht="47.25" customHeight="1" x14ac:dyDescent="0.2">
      <c r="A16" s="106" t="s">
        <v>300</v>
      </c>
      <c r="B16" s="106" t="s">
        <v>390</v>
      </c>
      <c r="C16" s="63" t="s">
        <v>236</v>
      </c>
      <c r="D16" s="406" t="s">
        <v>237</v>
      </c>
      <c r="E16" s="407"/>
      <c r="F16" s="408" t="s">
        <v>421</v>
      </c>
      <c r="G16" s="407"/>
    </row>
    <row r="17" spans="1:11" s="101" customFormat="1" ht="12.75" x14ac:dyDescent="0.2">
      <c r="A17" s="106">
        <v>1</v>
      </c>
      <c r="B17" s="105">
        <v>2</v>
      </c>
      <c r="C17" s="107">
        <v>3</v>
      </c>
      <c r="D17" s="98"/>
      <c r="E17" s="105">
        <v>4</v>
      </c>
      <c r="F17" s="408">
        <v>5</v>
      </c>
      <c r="G17" s="407"/>
    </row>
    <row r="18" spans="1:11" s="101" customFormat="1" ht="31.5" x14ac:dyDescent="0.25">
      <c r="A18" s="100"/>
      <c r="B18" s="99" t="s">
        <v>413</v>
      </c>
      <c r="C18" s="99" t="s">
        <v>101</v>
      </c>
      <c r="D18" s="409" t="s">
        <v>25</v>
      </c>
      <c r="E18" s="409"/>
      <c r="F18" s="394" t="s">
        <v>101</v>
      </c>
      <c r="G18" s="394"/>
    </row>
    <row r="19" spans="1:11" ht="36" customHeight="1" x14ac:dyDescent="0.25">
      <c r="A19" s="108" t="s">
        <v>422</v>
      </c>
      <c r="B19" s="109"/>
      <c r="C19" s="110"/>
      <c r="D19" s="410"/>
      <c r="E19" s="411"/>
      <c r="F19" s="410"/>
      <c r="G19" s="411"/>
    </row>
    <row r="20" spans="1:11" ht="34.5" customHeight="1" x14ac:dyDescent="0.25">
      <c r="A20" s="104" t="s">
        <v>423</v>
      </c>
      <c r="B20" s="103">
        <v>114</v>
      </c>
      <c r="C20" s="102">
        <v>399600</v>
      </c>
      <c r="D20" s="412">
        <v>6</v>
      </c>
      <c r="E20" s="413"/>
      <c r="F20" s="414">
        <f>SUM(C20*D20%)</f>
        <v>23976</v>
      </c>
      <c r="G20" s="415"/>
    </row>
    <row r="21" spans="1:11" ht="15.75" x14ac:dyDescent="0.25">
      <c r="A21" s="125" t="s">
        <v>106</v>
      </c>
      <c r="B21" s="103"/>
      <c r="C21" s="102"/>
      <c r="D21" s="412"/>
      <c r="E21" s="413"/>
      <c r="F21" s="416">
        <f>SUM(F20)</f>
        <v>23976</v>
      </c>
      <c r="G21" s="417"/>
    </row>
    <row r="22" spans="1:11" s="1" customFormat="1" ht="12.95" customHeight="1" x14ac:dyDescent="0.2">
      <c r="A22" s="111"/>
      <c r="B22" s="90"/>
      <c r="C22" s="112"/>
      <c r="D22" s="112"/>
      <c r="E22" s="112"/>
      <c r="F22" s="112"/>
      <c r="G22" s="112"/>
    </row>
    <row r="23" spans="1:11" s="1" customFormat="1" ht="12.95" customHeight="1" x14ac:dyDescent="0.2">
      <c r="A23" s="111"/>
      <c r="B23" s="90"/>
      <c r="C23" s="112"/>
      <c r="D23" s="112"/>
      <c r="E23" s="112"/>
      <c r="F23" s="112"/>
      <c r="G23" s="112"/>
    </row>
    <row r="24" spans="1:11" s="1" customFormat="1" ht="38.1" customHeight="1" x14ac:dyDescent="0.2">
      <c r="A24" s="385" t="s">
        <v>419</v>
      </c>
      <c r="B24" s="385"/>
      <c r="C24" s="16"/>
      <c r="D24" s="17"/>
      <c r="E24" s="96" t="s">
        <v>401</v>
      </c>
      <c r="F24" s="95"/>
      <c r="J24" s="46"/>
      <c r="K24" s="46"/>
    </row>
    <row r="25" spans="1:11" s="1" customFormat="1" ht="12.95" customHeight="1" x14ac:dyDescent="0.2">
      <c r="A25" s="386"/>
      <c r="B25" s="386"/>
      <c r="C25" s="18" t="s">
        <v>28</v>
      </c>
      <c r="D25" s="17"/>
      <c r="E25" s="387" t="s">
        <v>29</v>
      </c>
      <c r="F25" s="387"/>
    </row>
    <row r="26" spans="1:11" s="1" customFormat="1" ht="12.95" customHeight="1" x14ac:dyDescent="0.2">
      <c r="A26" s="383"/>
      <c r="B26" s="383"/>
      <c r="C26" s="114"/>
      <c r="D26" s="17"/>
      <c r="E26" s="388"/>
      <c r="F26" s="388"/>
    </row>
    <row r="27" spans="1:11" s="1" customFormat="1" ht="12.95" customHeight="1" x14ac:dyDescent="0.2">
      <c r="A27" s="389"/>
      <c r="B27" s="389"/>
      <c r="C27" s="113"/>
      <c r="D27" s="113"/>
      <c r="E27" s="389"/>
      <c r="F27" s="389"/>
    </row>
    <row r="28" spans="1:11" s="1" customFormat="1" ht="12.95" customHeight="1" x14ac:dyDescent="0.2">
      <c r="A28" s="385" t="s">
        <v>418</v>
      </c>
      <c r="B28" s="385"/>
      <c r="C28" s="16"/>
      <c r="D28" s="17"/>
      <c r="E28" s="384" t="s">
        <v>402</v>
      </c>
      <c r="F28" s="384"/>
      <c r="G28" s="384"/>
      <c r="H28" s="384"/>
    </row>
    <row r="29" spans="1:11" s="1" customFormat="1" ht="12.95" customHeight="1" x14ac:dyDescent="0.2">
      <c r="A29" s="386"/>
      <c r="B29" s="386"/>
      <c r="C29" s="18" t="s">
        <v>28</v>
      </c>
      <c r="D29" s="17"/>
      <c r="E29" s="387" t="s">
        <v>29</v>
      </c>
      <c r="F29" s="387"/>
    </row>
    <row r="30" spans="1:11" s="1" customFormat="1" ht="12.95" customHeight="1" x14ac:dyDescent="0.2">
      <c r="A30" s="111"/>
      <c r="B30" s="90"/>
      <c r="C30" s="112"/>
      <c r="D30" s="112"/>
      <c r="E30" s="112"/>
      <c r="F30" s="112"/>
      <c r="G30" s="112"/>
    </row>
    <row r="31" spans="1:11" s="1" customFormat="1" ht="12.95" customHeight="1" x14ac:dyDescent="0.2">
      <c r="A31" s="111"/>
      <c r="B31" s="90"/>
      <c r="C31" s="112"/>
      <c r="D31" s="112"/>
      <c r="E31" s="112"/>
      <c r="F31" s="112"/>
      <c r="G31" s="112"/>
    </row>
    <row r="32" spans="1:11" s="1" customFormat="1" ht="12.95" customHeight="1" x14ac:dyDescent="0.2">
      <c r="A32" s="111"/>
      <c r="B32" s="90"/>
      <c r="C32" s="112"/>
      <c r="D32" s="112"/>
      <c r="E32" s="112"/>
      <c r="F32" s="112"/>
      <c r="G32" s="112"/>
    </row>
    <row r="33" spans="1:7" s="1" customFormat="1" ht="12.95" customHeight="1" x14ac:dyDescent="0.2">
      <c r="A33" s="111"/>
      <c r="B33" s="90"/>
      <c r="C33" s="112"/>
      <c r="D33" s="112"/>
      <c r="E33" s="112"/>
      <c r="F33" s="112"/>
      <c r="G33" s="112"/>
    </row>
    <row r="34" spans="1:7" s="1" customFormat="1" ht="12.95" customHeight="1" x14ac:dyDescent="0.2">
      <c r="A34" s="42"/>
      <c r="B34" s="42"/>
      <c r="C34" s="42"/>
      <c r="D34" s="389"/>
      <c r="E34" s="389"/>
      <c r="F34" s="389"/>
      <c r="G34" s="389"/>
    </row>
  </sheetData>
  <mergeCells count="51">
    <mergeCell ref="A24:B24"/>
    <mergeCell ref="A25:B25"/>
    <mergeCell ref="E25:F25"/>
    <mergeCell ref="A26:B26"/>
    <mergeCell ref="E26:F26"/>
    <mergeCell ref="F17:G17"/>
    <mergeCell ref="D34:G34"/>
    <mergeCell ref="D18:E18"/>
    <mergeCell ref="F18:G18"/>
    <mergeCell ref="D19:E19"/>
    <mergeCell ref="F19:G19"/>
    <mergeCell ref="D20:E20"/>
    <mergeCell ref="F20:G20"/>
    <mergeCell ref="D21:E21"/>
    <mergeCell ref="F21:G21"/>
    <mergeCell ref="B14:D14"/>
    <mergeCell ref="E14:F14"/>
    <mergeCell ref="B15:D15"/>
    <mergeCell ref="E15:F15"/>
    <mergeCell ref="D16:E16"/>
    <mergeCell ref="F16:G16"/>
    <mergeCell ref="B11:D11"/>
    <mergeCell ref="E11:F11"/>
    <mergeCell ref="B12:D12"/>
    <mergeCell ref="E12:F12"/>
    <mergeCell ref="B13:D13"/>
    <mergeCell ref="E13:F13"/>
    <mergeCell ref="B8:D8"/>
    <mergeCell ref="E8:F8"/>
    <mergeCell ref="B9:D9"/>
    <mergeCell ref="E9:F9"/>
    <mergeCell ref="B10:D10"/>
    <mergeCell ref="E10:F10"/>
    <mergeCell ref="B5:D5"/>
    <mergeCell ref="E5:F5"/>
    <mergeCell ref="B6:D6"/>
    <mergeCell ref="E6:F6"/>
    <mergeCell ref="B7:D7"/>
    <mergeCell ref="E7:F7"/>
    <mergeCell ref="B1:D1"/>
    <mergeCell ref="E1:F1"/>
    <mergeCell ref="B2:D2"/>
    <mergeCell ref="B3:D3"/>
    <mergeCell ref="B4:D4"/>
    <mergeCell ref="E4:F4"/>
    <mergeCell ref="A27:B27"/>
    <mergeCell ref="E27:F27"/>
    <mergeCell ref="A28:B28"/>
    <mergeCell ref="E28:H28"/>
    <mergeCell ref="A29:B29"/>
    <mergeCell ref="E29:F29"/>
  </mergeCells>
  <pageMargins left="0.78740157480314965" right="0.39370078740157483" top="0.78740157480314965" bottom="0.39370078740157483" header="0" footer="0"/>
  <pageSetup fitToHeight="0" pageOrder="overThenDown"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1">
    <tabColor rgb="FF00B0F0"/>
    <outlinePr summaryBelow="0" summaryRight="0"/>
    <pageSetUpPr autoPageBreaks="0" fitToPage="1"/>
  </sheetPr>
  <dimension ref="A1:K28"/>
  <sheetViews>
    <sheetView workbookViewId="0">
      <selection activeCell="H28" sqref="A1:H28"/>
    </sheetView>
  </sheetViews>
  <sheetFormatPr defaultColWidth="10.5" defaultRowHeight="11.45" customHeight="1" x14ac:dyDescent="0.2"/>
  <cols>
    <col min="1" max="2" width="46.6640625" style="1" customWidth="1"/>
    <col min="3" max="7" width="10.5" style="1" customWidth="1"/>
  </cols>
  <sheetData>
    <row r="1" spans="1:7" s="1" customFormat="1" ht="12.95" customHeight="1" x14ac:dyDescent="0.2">
      <c r="A1" s="2"/>
      <c r="B1" s="400"/>
      <c r="C1" s="400"/>
      <c r="D1" s="400"/>
      <c r="E1" s="401">
        <v>22</v>
      </c>
      <c r="F1" s="401"/>
    </row>
    <row r="2" spans="1:7" s="1" customFormat="1" ht="55.5" customHeight="1" x14ac:dyDescent="0.2">
      <c r="A2" s="2"/>
      <c r="B2" s="400"/>
      <c r="C2" s="400"/>
      <c r="D2" s="400"/>
      <c r="E2" s="390" t="s">
        <v>0</v>
      </c>
      <c r="F2" s="390"/>
    </row>
    <row r="3" spans="1:7" s="1" customFormat="1" ht="12.95" customHeight="1" x14ac:dyDescent="0.2">
      <c r="A3" s="2"/>
      <c r="B3" s="400"/>
      <c r="C3" s="400"/>
      <c r="D3" s="400"/>
      <c r="F3" s="4" t="s">
        <v>238</v>
      </c>
    </row>
    <row r="4" spans="1:7" s="1" customFormat="1" ht="12.95" customHeight="1" x14ac:dyDescent="0.2">
      <c r="A4" s="2"/>
      <c r="B4" s="400"/>
      <c r="C4" s="400"/>
      <c r="D4" s="400"/>
      <c r="E4" s="400"/>
      <c r="F4" s="400"/>
    </row>
    <row r="5" spans="1:7" s="1" customFormat="1" ht="26.1" customHeight="1" x14ac:dyDescent="0.2">
      <c r="A5" s="2"/>
      <c r="B5" s="402" t="s">
        <v>239</v>
      </c>
      <c r="C5" s="402"/>
      <c r="D5" s="402"/>
      <c r="E5" s="400"/>
      <c r="F5" s="400"/>
    </row>
    <row r="6" spans="1:7" s="1" customFormat="1" ht="12.95" customHeight="1" x14ac:dyDescent="0.2">
      <c r="A6" s="2"/>
      <c r="B6" s="400"/>
      <c r="C6" s="400"/>
      <c r="D6" s="400"/>
      <c r="E6" s="400"/>
      <c r="F6" s="400"/>
    </row>
    <row r="7" spans="1:7" s="1" customFormat="1" ht="12.95" customHeight="1" x14ac:dyDescent="0.2">
      <c r="A7" s="2"/>
      <c r="B7" s="400"/>
      <c r="C7" s="400"/>
      <c r="D7" s="400"/>
      <c r="E7" s="403" t="s">
        <v>1</v>
      </c>
      <c r="F7" s="403"/>
    </row>
    <row r="8" spans="1:7" s="1" customFormat="1" ht="12.95" customHeight="1" x14ac:dyDescent="0.2">
      <c r="A8" s="6" t="s">
        <v>2</v>
      </c>
      <c r="B8" s="400"/>
      <c r="C8" s="400"/>
      <c r="D8" s="400"/>
      <c r="E8" s="362">
        <v>2025</v>
      </c>
      <c r="F8" s="362"/>
    </row>
    <row r="9" spans="1:7" s="1" customFormat="1" ht="12.95" customHeight="1" x14ac:dyDescent="0.2">
      <c r="A9" s="8" t="s">
        <v>429</v>
      </c>
      <c r="B9" s="400"/>
      <c r="C9" s="400"/>
      <c r="D9" s="400"/>
      <c r="E9" s="362" t="s">
        <v>488</v>
      </c>
      <c r="F9" s="362"/>
    </row>
    <row r="10" spans="1:7" s="1" customFormat="1" ht="12.95" customHeight="1" x14ac:dyDescent="0.2">
      <c r="A10" s="6" t="s">
        <v>3</v>
      </c>
      <c r="B10" s="404" t="s">
        <v>4</v>
      </c>
      <c r="C10" s="404"/>
      <c r="D10" s="404"/>
      <c r="E10" s="362" t="s">
        <v>5</v>
      </c>
      <c r="F10" s="362"/>
    </row>
    <row r="11" spans="1:7" s="1" customFormat="1" ht="45.75" customHeight="1" x14ac:dyDescent="0.2">
      <c r="A11" s="6" t="s">
        <v>6</v>
      </c>
      <c r="B11" s="404" t="s">
        <v>431</v>
      </c>
      <c r="C11" s="404"/>
      <c r="D11" s="404"/>
      <c r="E11" s="362" t="s">
        <v>7</v>
      </c>
      <c r="F11" s="362"/>
    </row>
    <row r="12" spans="1:7" s="1" customFormat="1" ht="28.5" customHeight="1" x14ac:dyDescent="0.2">
      <c r="A12" s="6" t="s">
        <v>8</v>
      </c>
      <c r="B12" s="404" t="s">
        <v>430</v>
      </c>
      <c r="C12" s="404"/>
      <c r="D12" s="404"/>
      <c r="E12" s="362" t="s">
        <v>9</v>
      </c>
      <c r="F12" s="362"/>
    </row>
    <row r="13" spans="1:7" s="1" customFormat="1" ht="26.1" customHeight="1" x14ac:dyDescent="0.2">
      <c r="A13" s="6" t="s">
        <v>10</v>
      </c>
      <c r="B13" s="404" t="s">
        <v>11</v>
      </c>
      <c r="C13" s="404"/>
      <c r="D13" s="404"/>
      <c r="E13" s="405" t="s">
        <v>415</v>
      </c>
      <c r="F13" s="362"/>
    </row>
    <row r="14" spans="1:7" s="1" customFormat="1" ht="26.1" customHeight="1" x14ac:dyDescent="0.2">
      <c r="A14" s="6" t="s">
        <v>13</v>
      </c>
      <c r="B14" s="404" t="s">
        <v>240</v>
      </c>
      <c r="C14" s="404"/>
      <c r="D14" s="404"/>
      <c r="E14" s="362" t="s">
        <v>241</v>
      </c>
      <c r="F14" s="362"/>
    </row>
    <row r="15" spans="1:7" s="1" customFormat="1" ht="12.95" customHeight="1" x14ac:dyDescent="0.2">
      <c r="A15" s="9"/>
      <c r="B15" s="400"/>
      <c r="C15" s="400"/>
      <c r="D15" s="400"/>
      <c r="E15" s="400"/>
      <c r="F15" s="400"/>
    </row>
    <row r="16" spans="1:7" s="9" customFormat="1" ht="78" customHeight="1" x14ac:dyDescent="0.2">
      <c r="A16" s="7" t="s">
        <v>242</v>
      </c>
      <c r="B16" s="7" t="s">
        <v>243</v>
      </c>
      <c r="C16" s="362" t="s">
        <v>244</v>
      </c>
      <c r="D16" s="362"/>
      <c r="E16" s="362"/>
      <c r="F16" s="362"/>
      <c r="G16" s="362"/>
    </row>
    <row r="17" spans="1:11" s="9" customFormat="1" ht="12.95" customHeight="1" x14ac:dyDescent="0.2">
      <c r="A17" s="7" t="s">
        <v>14</v>
      </c>
      <c r="B17" s="7" t="s">
        <v>15</v>
      </c>
      <c r="C17" s="362" t="s">
        <v>16</v>
      </c>
      <c r="D17" s="362"/>
      <c r="E17" s="362"/>
      <c r="F17" s="362"/>
      <c r="G17" s="362"/>
    </row>
    <row r="18" spans="1:11" s="9" customFormat="1" ht="12.95" customHeight="1" x14ac:dyDescent="0.2">
      <c r="A18" s="7" t="s">
        <v>101</v>
      </c>
      <c r="B18" s="7" t="s">
        <v>25</v>
      </c>
      <c r="C18" s="362" t="s">
        <v>101</v>
      </c>
      <c r="D18" s="362"/>
      <c r="E18" s="362"/>
      <c r="F18" s="362"/>
      <c r="G18" s="362"/>
    </row>
    <row r="19" spans="1:11" s="1" customFormat="1" ht="12.95" customHeight="1" x14ac:dyDescent="0.2">
      <c r="A19" s="13">
        <v>399600</v>
      </c>
      <c r="B19" s="19">
        <v>5</v>
      </c>
      <c r="C19" s="418">
        <f>SUM(A19*B19%)/1</f>
        <v>19980</v>
      </c>
      <c r="D19" s="418"/>
      <c r="E19" s="418"/>
      <c r="F19" s="418"/>
      <c r="G19" s="418"/>
    </row>
    <row r="20" spans="1:11" s="9" customFormat="1" ht="12.95" customHeight="1" x14ac:dyDescent="0.2">
      <c r="A20" s="161" t="s">
        <v>106</v>
      </c>
      <c r="B20" s="162"/>
      <c r="C20" s="419">
        <f>SUM(C19)</f>
        <v>19980</v>
      </c>
      <c r="D20" s="419"/>
      <c r="E20" s="419"/>
      <c r="F20" s="419"/>
      <c r="G20" s="419"/>
    </row>
    <row r="21" spans="1:11" s="1" customFormat="1" ht="12.95" customHeight="1" x14ac:dyDescent="0.2">
      <c r="A21" s="15"/>
      <c r="B21" s="15"/>
      <c r="C21" s="15"/>
      <c r="D21" s="389"/>
      <c r="E21" s="389"/>
      <c r="F21" s="389"/>
      <c r="G21" s="389"/>
    </row>
    <row r="22" spans="1:11" s="1" customFormat="1" ht="38.1" customHeight="1" x14ac:dyDescent="0.2">
      <c r="A22" s="385" t="s">
        <v>419</v>
      </c>
      <c r="B22" s="385"/>
      <c r="C22" s="16"/>
      <c r="D22" s="17"/>
      <c r="E22" s="96" t="s">
        <v>401</v>
      </c>
      <c r="F22" s="95"/>
      <c r="J22" s="46"/>
      <c r="K22" s="46"/>
    </row>
    <row r="23" spans="1:11" s="1" customFormat="1" ht="12.95" customHeight="1" x14ac:dyDescent="0.2">
      <c r="A23" s="386"/>
      <c r="B23" s="386"/>
      <c r="C23" s="18" t="s">
        <v>28</v>
      </c>
      <c r="D23" s="17"/>
      <c r="E23" s="387" t="s">
        <v>29</v>
      </c>
      <c r="F23" s="387"/>
    </row>
    <row r="24" spans="1:11" s="1" customFormat="1" ht="12.95" customHeight="1" x14ac:dyDescent="0.2">
      <c r="A24" s="383"/>
      <c r="B24" s="383"/>
      <c r="C24" s="77"/>
      <c r="D24" s="17"/>
      <c r="E24" s="388"/>
      <c r="F24" s="388"/>
    </row>
    <row r="25" spans="1:11" s="1" customFormat="1" ht="12.95" customHeight="1" x14ac:dyDescent="0.2">
      <c r="A25" s="389"/>
      <c r="B25" s="389"/>
      <c r="C25" s="76"/>
      <c r="D25" s="76"/>
      <c r="E25" s="389"/>
      <c r="F25" s="389"/>
    </row>
    <row r="26" spans="1:11" s="1" customFormat="1" ht="12.95" customHeight="1" x14ac:dyDescent="0.2">
      <c r="A26" s="385" t="s">
        <v>418</v>
      </c>
      <c r="B26" s="385"/>
      <c r="C26" s="16"/>
      <c r="D26" s="17"/>
      <c r="E26" s="384" t="s">
        <v>402</v>
      </c>
      <c r="F26" s="384"/>
      <c r="G26" s="384"/>
      <c r="H26" s="384"/>
    </row>
    <row r="27" spans="1:11" s="1" customFormat="1" ht="12.95" customHeight="1" x14ac:dyDescent="0.2">
      <c r="A27" s="386"/>
      <c r="B27" s="386"/>
      <c r="C27" s="18" t="s">
        <v>28</v>
      </c>
      <c r="D27" s="17"/>
      <c r="E27" s="387" t="s">
        <v>29</v>
      </c>
      <c r="F27" s="387"/>
    </row>
    <row r="28" spans="1:11" s="1" customFormat="1" ht="12.95" customHeight="1" x14ac:dyDescent="0.2">
      <c r="A28" s="383"/>
      <c r="B28" s="383"/>
      <c r="C28" s="44"/>
      <c r="D28" s="17"/>
      <c r="E28" s="388"/>
      <c r="F28" s="388"/>
    </row>
  </sheetData>
  <mergeCells count="48">
    <mergeCell ref="A28:B28"/>
    <mergeCell ref="E28:F28"/>
    <mergeCell ref="A25:B25"/>
    <mergeCell ref="E25:F25"/>
    <mergeCell ref="A26:B26"/>
    <mergeCell ref="A27:B27"/>
    <mergeCell ref="E27:F27"/>
    <mergeCell ref="E26:H26"/>
    <mergeCell ref="A22:B22"/>
    <mergeCell ref="A23:B23"/>
    <mergeCell ref="E23:F23"/>
    <mergeCell ref="A24:B24"/>
    <mergeCell ref="E24:F24"/>
    <mergeCell ref="C17:G17"/>
    <mergeCell ref="C18:G18"/>
    <mergeCell ref="C19:G19"/>
    <mergeCell ref="C20:G20"/>
    <mergeCell ref="D21:G21"/>
    <mergeCell ref="B14:D14"/>
    <mergeCell ref="E14:F14"/>
    <mergeCell ref="B15:D15"/>
    <mergeCell ref="E15:F15"/>
    <mergeCell ref="C16:G16"/>
    <mergeCell ref="B11:D11"/>
    <mergeCell ref="E11:F11"/>
    <mergeCell ref="B12:D12"/>
    <mergeCell ref="E12:F12"/>
    <mergeCell ref="B13:D13"/>
    <mergeCell ref="E13:F13"/>
    <mergeCell ref="B8:D8"/>
    <mergeCell ref="E8:F8"/>
    <mergeCell ref="B9:D9"/>
    <mergeCell ref="E9:F9"/>
    <mergeCell ref="B10:D10"/>
    <mergeCell ref="E10:F10"/>
    <mergeCell ref="B5:D5"/>
    <mergeCell ref="E5:F5"/>
    <mergeCell ref="B6:D6"/>
    <mergeCell ref="E6:F6"/>
    <mergeCell ref="B7:D7"/>
    <mergeCell ref="E7:F7"/>
    <mergeCell ref="B1:D1"/>
    <mergeCell ref="E1:F1"/>
    <mergeCell ref="B2:D2"/>
    <mergeCell ref="B3:D3"/>
    <mergeCell ref="B4:D4"/>
    <mergeCell ref="E4:F4"/>
    <mergeCell ref="E2:F2"/>
  </mergeCells>
  <pageMargins left="0.98425196850393704" right="0.39370078740157483" top="0.98425196850393704" bottom="0.39370078740157483" header="0" footer="0"/>
  <pageSetup fitToHeight="0" pageOrder="overThenDown"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3">
    <tabColor rgb="FF00B0F0"/>
    <outlinePr summaryBelow="0" summaryRight="0"/>
    <pageSetUpPr autoPageBreaks="0" fitToPage="1"/>
  </sheetPr>
  <dimension ref="A1:T36"/>
  <sheetViews>
    <sheetView topLeftCell="I13" workbookViewId="0">
      <selection activeCell="T27" sqref="T27"/>
    </sheetView>
  </sheetViews>
  <sheetFormatPr defaultColWidth="10.5" defaultRowHeight="11.45" customHeight="1" x14ac:dyDescent="0.2"/>
  <cols>
    <col min="1" max="1" width="39.6640625" style="1" customWidth="1"/>
    <col min="2" max="20" width="17.5" style="1" customWidth="1"/>
  </cols>
  <sheetData>
    <row r="1" spans="1:20" s="1" customFormat="1" ht="12.95" customHeight="1" x14ac:dyDescent="0.2">
      <c r="A1" s="34"/>
      <c r="B1" s="400"/>
      <c r="C1" s="400"/>
      <c r="D1" s="400"/>
      <c r="E1" s="400"/>
      <c r="F1" s="37">
        <v>24</v>
      </c>
    </row>
    <row r="2" spans="1:20" s="1" customFormat="1" ht="66" customHeight="1" x14ac:dyDescent="0.2">
      <c r="A2" s="34"/>
      <c r="B2" s="400"/>
      <c r="C2" s="400"/>
      <c r="D2" s="400"/>
      <c r="E2" s="400"/>
      <c r="F2" s="36" t="s">
        <v>0</v>
      </c>
    </row>
    <row r="3" spans="1:20" s="1" customFormat="1" ht="12.95" customHeight="1" x14ac:dyDescent="0.2">
      <c r="A3" s="34"/>
      <c r="B3" s="400"/>
      <c r="C3" s="400"/>
      <c r="D3" s="400"/>
      <c r="E3" s="400"/>
      <c r="F3" s="4" t="s">
        <v>393</v>
      </c>
    </row>
    <row r="4" spans="1:20" s="1" customFormat="1" ht="12.95" customHeight="1" x14ac:dyDescent="0.2">
      <c r="A4" s="34"/>
      <c r="B4" s="400"/>
      <c r="C4" s="400"/>
      <c r="D4" s="400"/>
      <c r="E4" s="400"/>
      <c r="F4" s="34"/>
    </row>
    <row r="5" spans="1:20" s="1" customFormat="1" ht="26.1" customHeight="1" x14ac:dyDescent="0.2">
      <c r="A5" s="34"/>
      <c r="B5" s="402" t="s">
        <v>392</v>
      </c>
      <c r="C5" s="402"/>
      <c r="D5" s="402"/>
      <c r="E5" s="402"/>
      <c r="F5" s="34"/>
    </row>
    <row r="6" spans="1:20" s="1" customFormat="1" ht="12.95" customHeight="1" x14ac:dyDescent="0.2">
      <c r="A6" s="34"/>
      <c r="B6" s="400"/>
      <c r="C6" s="400"/>
      <c r="D6" s="400"/>
      <c r="E6" s="400"/>
      <c r="F6" s="34"/>
    </row>
    <row r="7" spans="1:20" s="1" customFormat="1" ht="12.95" customHeight="1" x14ac:dyDescent="0.2">
      <c r="A7" s="34"/>
      <c r="B7" s="400"/>
      <c r="C7" s="400"/>
      <c r="D7" s="400"/>
      <c r="E7" s="400"/>
      <c r="F7" s="38" t="s">
        <v>1</v>
      </c>
    </row>
    <row r="8" spans="1:20" s="1" customFormat="1" ht="12.95" customHeight="1" x14ac:dyDescent="0.2">
      <c r="A8" s="39" t="s">
        <v>2</v>
      </c>
      <c r="B8" s="400"/>
      <c r="C8" s="400"/>
      <c r="D8" s="400"/>
      <c r="E8" s="400"/>
      <c r="F8" s="35">
        <v>2025</v>
      </c>
    </row>
    <row r="9" spans="1:20" s="1" customFormat="1" ht="12.95" customHeight="1" x14ac:dyDescent="0.2">
      <c r="A9" s="8" t="s">
        <v>429</v>
      </c>
      <c r="B9" s="400"/>
      <c r="C9" s="400"/>
      <c r="D9" s="400"/>
      <c r="E9" s="400"/>
      <c r="F9" s="306" t="s">
        <v>488</v>
      </c>
    </row>
    <row r="10" spans="1:20" s="1" customFormat="1" ht="12.95" customHeight="1" x14ac:dyDescent="0.2">
      <c r="A10" s="39" t="s">
        <v>3</v>
      </c>
      <c r="B10" s="404" t="s">
        <v>4</v>
      </c>
      <c r="C10" s="404"/>
      <c r="D10" s="404"/>
      <c r="E10" s="404"/>
      <c r="F10" s="35" t="s">
        <v>5</v>
      </c>
    </row>
    <row r="11" spans="1:20" s="1" customFormat="1" ht="40.5" customHeight="1" x14ac:dyDescent="0.2">
      <c r="A11" s="39" t="s">
        <v>6</v>
      </c>
      <c r="B11" s="404" t="s">
        <v>431</v>
      </c>
      <c r="C11" s="404"/>
      <c r="D11" s="404"/>
      <c r="E11" s="404"/>
      <c r="F11" s="35" t="s">
        <v>7</v>
      </c>
    </row>
    <row r="12" spans="1:20" s="1" customFormat="1" ht="26.25" customHeight="1" x14ac:dyDescent="0.2">
      <c r="A12" s="39" t="s">
        <v>8</v>
      </c>
      <c r="B12" s="404" t="s">
        <v>430</v>
      </c>
      <c r="C12" s="404"/>
      <c r="D12" s="404"/>
      <c r="E12" s="404"/>
      <c r="F12" s="35" t="s">
        <v>9</v>
      </c>
    </row>
    <row r="13" spans="1:20" s="1" customFormat="1" ht="26.1" customHeight="1" x14ac:dyDescent="0.2">
      <c r="A13" s="39" t="s">
        <v>10</v>
      </c>
      <c r="B13" s="404" t="s">
        <v>11</v>
      </c>
      <c r="C13" s="404"/>
      <c r="D13" s="404"/>
      <c r="E13" s="404"/>
      <c r="F13" s="35" t="s">
        <v>12</v>
      </c>
    </row>
    <row r="14" spans="1:20" s="1" customFormat="1" ht="12.95" customHeight="1" x14ac:dyDescent="0.2">
      <c r="A14" s="39" t="s">
        <v>13</v>
      </c>
      <c r="B14" s="404" t="s">
        <v>246</v>
      </c>
      <c r="C14" s="404"/>
      <c r="D14" s="404"/>
      <c r="E14" s="404"/>
      <c r="F14" s="35" t="s">
        <v>247</v>
      </c>
    </row>
    <row r="15" spans="1:20" s="1" customFormat="1" ht="12.95" customHeight="1" x14ac:dyDescent="0.2">
      <c r="A15" s="34"/>
      <c r="B15" s="400"/>
      <c r="C15" s="400"/>
      <c r="D15" s="400"/>
      <c r="E15" s="400"/>
      <c r="F15" s="34"/>
    </row>
    <row r="16" spans="1:20" s="1" customFormat="1" ht="26.1" customHeight="1" x14ac:dyDescent="0.2">
      <c r="A16" s="360" t="s">
        <v>248</v>
      </c>
      <c r="B16" s="360" t="s">
        <v>249</v>
      </c>
      <c r="C16" s="35" t="s">
        <v>250</v>
      </c>
      <c r="D16" s="35" t="s">
        <v>251</v>
      </c>
      <c r="E16" s="35" t="s">
        <v>252</v>
      </c>
      <c r="F16" s="35" t="s">
        <v>253</v>
      </c>
      <c r="G16" s="35" t="s">
        <v>254</v>
      </c>
      <c r="H16" s="35" t="s">
        <v>255</v>
      </c>
      <c r="I16" s="35" t="s">
        <v>256</v>
      </c>
      <c r="J16" s="35" t="s">
        <v>257</v>
      </c>
      <c r="K16" s="35" t="s">
        <v>258</v>
      </c>
      <c r="L16" s="35" t="s">
        <v>259</v>
      </c>
      <c r="M16" s="35" t="s">
        <v>260</v>
      </c>
      <c r="N16" s="35" t="s">
        <v>261</v>
      </c>
      <c r="O16" s="35" t="s">
        <v>262</v>
      </c>
      <c r="P16" s="35" t="s">
        <v>263</v>
      </c>
      <c r="Q16" s="35" t="s">
        <v>264</v>
      </c>
      <c r="R16" s="35" t="s">
        <v>265</v>
      </c>
      <c r="S16" s="35" t="s">
        <v>266</v>
      </c>
      <c r="T16" s="360" t="s">
        <v>267</v>
      </c>
    </row>
    <row r="17" spans="1:20" s="1" customFormat="1" ht="38.1" customHeight="1" x14ac:dyDescent="0.2">
      <c r="A17" s="361"/>
      <c r="B17" s="361"/>
      <c r="C17" s="35" t="s">
        <v>268</v>
      </c>
      <c r="D17" s="35" t="s">
        <v>268</v>
      </c>
      <c r="E17" s="35" t="s">
        <v>268</v>
      </c>
      <c r="F17" s="35" t="s">
        <v>268</v>
      </c>
      <c r="G17" s="35" t="s">
        <v>268</v>
      </c>
      <c r="H17" s="35" t="s">
        <v>268</v>
      </c>
      <c r="I17" s="35" t="s">
        <v>268</v>
      </c>
      <c r="J17" s="35" t="s">
        <v>268</v>
      </c>
      <c r="K17" s="35" t="s">
        <v>268</v>
      </c>
      <c r="L17" s="35" t="s">
        <v>268</v>
      </c>
      <c r="M17" s="35" t="s">
        <v>268</v>
      </c>
      <c r="N17" s="35" t="s">
        <v>268</v>
      </c>
      <c r="O17" s="35" t="s">
        <v>268</v>
      </c>
      <c r="P17" s="35" t="s">
        <v>268</v>
      </c>
      <c r="Q17" s="35" t="s">
        <v>268</v>
      </c>
      <c r="R17" s="35" t="s">
        <v>268</v>
      </c>
      <c r="S17" s="35" t="s">
        <v>268</v>
      </c>
      <c r="T17" s="361"/>
    </row>
    <row r="18" spans="1:20" s="1" customFormat="1" ht="12.95" customHeight="1" x14ac:dyDescent="0.2">
      <c r="A18" s="35" t="s">
        <v>14</v>
      </c>
      <c r="B18" s="35" t="s">
        <v>15</v>
      </c>
      <c r="C18" s="35" t="s">
        <v>16</v>
      </c>
      <c r="D18" s="35" t="s">
        <v>17</v>
      </c>
      <c r="E18" s="35" t="s">
        <v>18</v>
      </c>
      <c r="F18" s="35" t="s">
        <v>19</v>
      </c>
      <c r="G18" s="35" t="s">
        <v>20</v>
      </c>
      <c r="H18" s="35" t="s">
        <v>21</v>
      </c>
      <c r="I18" s="35" t="s">
        <v>22</v>
      </c>
      <c r="J18" s="35" t="s">
        <v>69</v>
      </c>
      <c r="K18" s="35" t="s">
        <v>70</v>
      </c>
      <c r="L18" s="35" t="s">
        <v>71</v>
      </c>
      <c r="M18" s="35" t="s">
        <v>72</v>
      </c>
      <c r="N18" s="35" t="s">
        <v>73</v>
      </c>
      <c r="O18" s="35" t="s">
        <v>74</v>
      </c>
      <c r="P18" s="35" t="s">
        <v>75</v>
      </c>
      <c r="Q18" s="35" t="s">
        <v>76</v>
      </c>
      <c r="R18" s="35" t="s">
        <v>77</v>
      </c>
      <c r="S18" s="35" t="s">
        <v>78</v>
      </c>
      <c r="T18" s="35" t="s">
        <v>79</v>
      </c>
    </row>
    <row r="19" spans="1:20" s="1" customFormat="1" ht="12.95" customHeight="1" x14ac:dyDescent="0.2">
      <c r="A19" s="49" t="s">
        <v>23</v>
      </c>
      <c r="B19" s="35" t="s">
        <v>231</v>
      </c>
      <c r="C19" s="35" t="s">
        <v>24</v>
      </c>
      <c r="D19" s="35" t="s">
        <v>24</v>
      </c>
      <c r="E19" s="35" t="s">
        <v>24</v>
      </c>
      <c r="F19" s="35" t="s">
        <v>24</v>
      </c>
      <c r="G19" s="35" t="s">
        <v>24</v>
      </c>
      <c r="H19" s="35" t="s">
        <v>24</v>
      </c>
      <c r="I19" s="35" t="s">
        <v>24</v>
      </c>
      <c r="J19" s="35" t="s">
        <v>24</v>
      </c>
      <c r="K19" s="35" t="s">
        <v>24</v>
      </c>
      <c r="L19" s="35" t="s">
        <v>24</v>
      </c>
      <c r="M19" s="35" t="s">
        <v>24</v>
      </c>
      <c r="N19" s="35" t="s">
        <v>24</v>
      </c>
      <c r="O19" s="35" t="s">
        <v>24</v>
      </c>
      <c r="P19" s="35" t="s">
        <v>24</v>
      </c>
      <c r="Q19" s="35" t="s">
        <v>24</v>
      </c>
      <c r="R19" s="35" t="s">
        <v>24</v>
      </c>
      <c r="S19" s="35" t="s">
        <v>24</v>
      </c>
      <c r="T19" s="35" t="s">
        <v>101</v>
      </c>
    </row>
    <row r="20" spans="1:20" s="1" customFormat="1" ht="12.95" customHeight="1" x14ac:dyDescent="0.2">
      <c r="A20" s="50" t="s">
        <v>394</v>
      </c>
      <c r="B20" s="48"/>
      <c r="C20" s="40"/>
      <c r="D20" s="40"/>
      <c r="E20" s="40"/>
      <c r="F20" s="40"/>
      <c r="G20" s="40"/>
      <c r="H20" s="40"/>
      <c r="I20" s="40"/>
      <c r="J20" s="40"/>
      <c r="K20" s="40"/>
      <c r="L20" s="40"/>
      <c r="M20" s="40"/>
      <c r="N20" s="40"/>
      <c r="O20" s="40"/>
      <c r="P20" s="40"/>
      <c r="Q20" s="40"/>
      <c r="R20" s="40"/>
      <c r="S20" s="40"/>
      <c r="T20" s="14"/>
    </row>
    <row r="21" spans="1:20" s="1" customFormat="1" ht="26.1" customHeight="1" x14ac:dyDescent="0.2">
      <c r="A21" s="50" t="s">
        <v>395</v>
      </c>
      <c r="B21" s="48"/>
      <c r="C21" s="40"/>
      <c r="D21" s="40"/>
      <c r="E21" s="40"/>
      <c r="F21" s="40"/>
      <c r="G21" s="40"/>
      <c r="H21" s="40"/>
      <c r="I21" s="40"/>
      <c r="J21" s="40"/>
      <c r="K21" s="40"/>
      <c r="L21" s="40"/>
      <c r="M21" s="40"/>
      <c r="N21" s="40"/>
      <c r="O21" s="40"/>
      <c r="P21" s="40"/>
      <c r="Q21" s="40"/>
      <c r="R21" s="40"/>
      <c r="S21" s="40"/>
      <c r="T21" s="14"/>
    </row>
    <row r="22" spans="1:20" s="1" customFormat="1" ht="12.95" customHeight="1" x14ac:dyDescent="0.2">
      <c r="A22" s="50" t="s">
        <v>396</v>
      </c>
      <c r="B22" s="48"/>
      <c r="C22" s="40"/>
      <c r="D22" s="40"/>
      <c r="E22" s="40"/>
      <c r="F22" s="40"/>
      <c r="G22" s="40"/>
      <c r="H22" s="40"/>
      <c r="I22" s="40"/>
      <c r="J22" s="40"/>
      <c r="K22" s="40"/>
      <c r="L22" s="40"/>
      <c r="M22" s="40"/>
      <c r="N22" s="40"/>
      <c r="O22" s="40"/>
      <c r="P22" s="40"/>
      <c r="Q22" s="40"/>
      <c r="R22" s="40"/>
      <c r="S22" s="40"/>
      <c r="T22" s="14"/>
    </row>
    <row r="23" spans="1:20" s="1" customFormat="1" ht="12.95" customHeight="1" x14ac:dyDescent="0.2">
      <c r="A23" s="50" t="s">
        <v>397</v>
      </c>
      <c r="B23" s="48">
        <v>3.6</v>
      </c>
      <c r="C23" s="40"/>
      <c r="D23" s="40"/>
      <c r="E23" s="40"/>
      <c r="F23" s="40"/>
      <c r="G23" s="40"/>
      <c r="H23" s="40"/>
      <c r="I23" s="40"/>
      <c r="J23" s="40"/>
      <c r="K23" s="40"/>
      <c r="L23" s="40"/>
      <c r="M23" s="40"/>
      <c r="N23" s="40"/>
      <c r="O23" s="40"/>
      <c r="P23" s="40">
        <v>1</v>
      </c>
      <c r="Q23" s="40"/>
      <c r="R23" s="40"/>
      <c r="S23" s="40"/>
      <c r="T23" s="24">
        <v>47.25</v>
      </c>
    </row>
    <row r="24" spans="1:20" s="1" customFormat="1" ht="26.1" customHeight="1" x14ac:dyDescent="0.2">
      <c r="A24" s="50" t="s">
        <v>398</v>
      </c>
      <c r="B24" s="48"/>
      <c r="C24" s="40"/>
      <c r="D24" s="40"/>
      <c r="E24" s="40"/>
      <c r="F24" s="40"/>
      <c r="G24" s="40"/>
      <c r="H24" s="40"/>
      <c r="I24" s="40"/>
      <c r="J24" s="40"/>
      <c r="K24" s="40"/>
      <c r="L24" s="40"/>
      <c r="M24" s="40"/>
      <c r="N24" s="40"/>
      <c r="O24" s="40"/>
      <c r="P24" s="40"/>
      <c r="Q24" s="40"/>
      <c r="R24" s="40"/>
      <c r="S24" s="40"/>
      <c r="T24" s="24"/>
    </row>
    <row r="25" spans="1:20" s="1" customFormat="1" ht="26.1" customHeight="1" x14ac:dyDescent="0.2">
      <c r="A25" s="50" t="s">
        <v>399</v>
      </c>
      <c r="B25" s="48"/>
      <c r="C25" s="40"/>
      <c r="D25" s="40"/>
      <c r="E25" s="40"/>
      <c r="F25" s="40"/>
      <c r="G25" s="40"/>
      <c r="H25" s="40"/>
      <c r="I25" s="40"/>
      <c r="J25" s="40"/>
      <c r="K25" s="40"/>
      <c r="L25" s="40"/>
      <c r="M25" s="40"/>
      <c r="N25" s="40"/>
      <c r="O25" s="40"/>
      <c r="P25" s="40"/>
      <c r="Q25" s="40"/>
      <c r="R25" s="40"/>
      <c r="S25" s="40"/>
      <c r="T25" s="24"/>
    </row>
    <row r="26" spans="1:20" s="1" customFormat="1" ht="26.1" customHeight="1" x14ac:dyDescent="0.2">
      <c r="A26" s="50" t="s">
        <v>400</v>
      </c>
      <c r="B26" s="48"/>
      <c r="C26" s="40"/>
      <c r="D26" s="40"/>
      <c r="E26" s="40"/>
      <c r="F26" s="40"/>
      <c r="G26" s="40"/>
      <c r="H26" s="40"/>
      <c r="I26" s="40"/>
      <c r="J26" s="40"/>
      <c r="K26" s="40"/>
      <c r="L26" s="40"/>
      <c r="M26" s="40"/>
      <c r="N26" s="40"/>
      <c r="O26" s="40"/>
      <c r="P26" s="40"/>
      <c r="Q26" s="40"/>
      <c r="R26" s="40"/>
      <c r="S26" s="40"/>
      <c r="T26" s="24"/>
    </row>
    <row r="27" spans="1:20" s="1" customFormat="1" ht="26.1" customHeight="1" x14ac:dyDescent="0.2">
      <c r="A27" s="50" t="s">
        <v>290</v>
      </c>
      <c r="B27" s="41"/>
      <c r="C27" s="40"/>
      <c r="D27" s="40"/>
      <c r="E27" s="40"/>
      <c r="F27" s="40"/>
      <c r="G27" s="40"/>
      <c r="H27" s="40"/>
      <c r="I27" s="40"/>
      <c r="J27" s="40"/>
      <c r="K27" s="40"/>
      <c r="L27" s="40"/>
      <c r="M27" s="40"/>
      <c r="N27" s="40"/>
      <c r="O27" s="40"/>
      <c r="P27" s="40"/>
      <c r="Q27" s="40"/>
      <c r="R27" s="40"/>
      <c r="S27" s="40"/>
      <c r="T27" s="124">
        <v>47.25</v>
      </c>
    </row>
    <row r="28" spans="1:20" s="1" customFormat="1" ht="12.95" customHeight="1" x14ac:dyDescent="0.2">
      <c r="A28" s="36"/>
      <c r="B28" s="36"/>
      <c r="C28" s="36"/>
      <c r="D28" s="389"/>
      <c r="E28" s="389"/>
    </row>
    <row r="29" spans="1:20" s="1" customFormat="1" ht="38.1" customHeight="1" x14ac:dyDescent="0.2">
      <c r="A29" s="385" t="s">
        <v>419</v>
      </c>
      <c r="B29" s="385"/>
      <c r="C29" s="16"/>
      <c r="D29" s="17"/>
      <c r="E29" s="96" t="s">
        <v>401</v>
      </c>
      <c r="F29" s="95"/>
      <c r="J29" s="46"/>
      <c r="K29" s="46"/>
    </row>
    <row r="30" spans="1:20" s="1" customFormat="1" ht="12.95" customHeight="1" x14ac:dyDescent="0.2">
      <c r="A30" s="386"/>
      <c r="B30" s="386"/>
      <c r="C30" s="18" t="s">
        <v>28</v>
      </c>
      <c r="D30" s="17"/>
      <c r="E30" s="387" t="s">
        <v>29</v>
      </c>
      <c r="F30" s="387"/>
    </row>
    <row r="31" spans="1:20" s="1" customFormat="1" ht="12.95" customHeight="1" x14ac:dyDescent="0.2">
      <c r="A31" s="383"/>
      <c r="B31" s="383"/>
      <c r="C31" s="77"/>
      <c r="D31" s="17"/>
      <c r="E31" s="388"/>
      <c r="F31" s="388"/>
    </row>
    <row r="32" spans="1:20" s="1" customFormat="1" ht="12.95" customHeight="1" x14ac:dyDescent="0.2">
      <c r="A32" s="389"/>
      <c r="B32" s="389"/>
      <c r="C32" s="76"/>
      <c r="D32" s="76"/>
      <c r="E32" s="389"/>
      <c r="F32" s="389"/>
    </row>
    <row r="33" spans="1:20" s="1" customFormat="1" ht="12.95" customHeight="1" x14ac:dyDescent="0.2">
      <c r="A33" s="385" t="s">
        <v>418</v>
      </c>
      <c r="B33" s="385"/>
      <c r="C33" s="16"/>
      <c r="D33" s="17"/>
      <c r="E33" s="384" t="s">
        <v>402</v>
      </c>
      <c r="F33" s="384"/>
      <c r="G33" s="384"/>
      <c r="H33" s="384"/>
    </row>
    <row r="34" spans="1:20" s="1" customFormat="1" ht="12.95" customHeight="1" x14ac:dyDescent="0.2">
      <c r="A34" s="386"/>
      <c r="B34" s="386"/>
      <c r="C34" s="18" t="s">
        <v>28</v>
      </c>
      <c r="D34" s="17"/>
      <c r="E34" s="387" t="s">
        <v>29</v>
      </c>
      <c r="F34" s="387"/>
    </row>
    <row r="35" spans="1:20" s="1" customFormat="1" ht="12.95" customHeight="1" x14ac:dyDescent="0.2">
      <c r="A35" s="383"/>
      <c r="B35" s="383"/>
      <c r="C35" s="77"/>
      <c r="D35" s="17"/>
      <c r="E35" s="388"/>
      <c r="F35" s="388"/>
    </row>
    <row r="36" spans="1:20" ht="11.45" customHeight="1" x14ac:dyDescent="0.2">
      <c r="H36"/>
      <c r="I36"/>
      <c r="J36"/>
      <c r="K36"/>
      <c r="L36"/>
      <c r="M36"/>
      <c r="N36"/>
      <c r="O36"/>
      <c r="P36"/>
      <c r="Q36"/>
      <c r="R36"/>
      <c r="S36"/>
      <c r="T36"/>
    </row>
  </sheetData>
  <mergeCells count="32">
    <mergeCell ref="A35:B35"/>
    <mergeCell ref="E35:F35"/>
    <mergeCell ref="A32:B32"/>
    <mergeCell ref="E32:F32"/>
    <mergeCell ref="A33:B33"/>
    <mergeCell ref="E33:H33"/>
    <mergeCell ref="A34:B34"/>
    <mergeCell ref="E34:F34"/>
    <mergeCell ref="B6:E6"/>
    <mergeCell ref="B1:E1"/>
    <mergeCell ref="B2:E2"/>
    <mergeCell ref="B3:E3"/>
    <mergeCell ref="B4:E4"/>
    <mergeCell ref="B5:E5"/>
    <mergeCell ref="T16:T17"/>
    <mergeCell ref="B7:E7"/>
    <mergeCell ref="B8:E8"/>
    <mergeCell ref="B9:E9"/>
    <mergeCell ref="B10:E10"/>
    <mergeCell ref="B11:E11"/>
    <mergeCell ref="B12:E12"/>
    <mergeCell ref="B13:E13"/>
    <mergeCell ref="B14:E14"/>
    <mergeCell ref="B15:E15"/>
    <mergeCell ref="A31:B31"/>
    <mergeCell ref="E31:F31"/>
    <mergeCell ref="A16:A17"/>
    <mergeCell ref="B16:B17"/>
    <mergeCell ref="D28:E28"/>
    <mergeCell ref="A29:B29"/>
    <mergeCell ref="A30:B30"/>
    <mergeCell ref="E30:F30"/>
  </mergeCells>
  <pageMargins left="0.39370078740157483" right="0.39370078740157483" top="0.98425196850393704" bottom="0.39370078740157483" header="0" footer="0"/>
  <pageSetup fitToHeight="0"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4">
    <tabColor rgb="FF00B0F0"/>
    <outlinePr summaryBelow="0" summaryRight="0"/>
    <pageSetUpPr autoPageBreaks="0" fitToPage="1"/>
  </sheetPr>
  <dimension ref="A1:T50"/>
  <sheetViews>
    <sheetView tabSelected="1" topLeftCell="I31" workbookViewId="0">
      <selection activeCell="T40" sqref="T40"/>
    </sheetView>
  </sheetViews>
  <sheetFormatPr defaultColWidth="10.5" defaultRowHeight="11.45" customHeight="1" x14ac:dyDescent="0.2"/>
  <cols>
    <col min="1" max="1" width="35" style="1" customWidth="1"/>
    <col min="2" max="20" width="17.5" style="1" customWidth="1"/>
  </cols>
  <sheetData>
    <row r="1" spans="1:20" s="1" customFormat="1" ht="12.95" customHeight="1" x14ac:dyDescent="0.2">
      <c r="A1" s="2"/>
      <c r="B1" s="400"/>
      <c r="C1" s="400"/>
      <c r="D1" s="400"/>
      <c r="E1" s="400"/>
      <c r="F1" s="3">
        <v>23</v>
      </c>
    </row>
    <row r="2" spans="1:20" s="1" customFormat="1" ht="66" customHeight="1" x14ac:dyDescent="0.2">
      <c r="A2" s="2"/>
      <c r="B2" s="400"/>
      <c r="C2" s="400"/>
      <c r="D2" s="400"/>
      <c r="E2" s="400"/>
      <c r="F2" s="36" t="s">
        <v>0</v>
      </c>
    </row>
    <row r="3" spans="1:20" s="1" customFormat="1" ht="12.95" customHeight="1" x14ac:dyDescent="0.2">
      <c r="A3" s="2"/>
      <c r="B3" s="400"/>
      <c r="C3" s="400"/>
      <c r="D3" s="400"/>
      <c r="E3" s="400"/>
      <c r="F3" s="4" t="s">
        <v>245</v>
      </c>
    </row>
    <row r="4" spans="1:20" s="1" customFormat="1" ht="12.95" customHeight="1" x14ac:dyDescent="0.2">
      <c r="A4" s="2"/>
      <c r="B4" s="400"/>
      <c r="C4" s="400"/>
      <c r="D4" s="400"/>
      <c r="E4" s="400"/>
      <c r="F4" s="2"/>
    </row>
    <row r="5" spans="1:20" s="1" customFormat="1" ht="26.1" customHeight="1" x14ac:dyDescent="0.2">
      <c r="A5" s="2"/>
      <c r="B5" s="402" t="s">
        <v>391</v>
      </c>
      <c r="C5" s="402"/>
      <c r="D5" s="402"/>
      <c r="E5" s="402"/>
      <c r="F5" s="2"/>
    </row>
    <row r="6" spans="1:20" s="1" customFormat="1" ht="12.95" customHeight="1" x14ac:dyDescent="0.2">
      <c r="A6" s="2"/>
      <c r="B6" s="400"/>
      <c r="C6" s="400"/>
      <c r="D6" s="400"/>
      <c r="E6" s="400"/>
      <c r="F6" s="2"/>
    </row>
    <row r="7" spans="1:20" s="1" customFormat="1" ht="12.95" customHeight="1" x14ac:dyDescent="0.2">
      <c r="A7" s="2"/>
      <c r="B7" s="400"/>
      <c r="C7" s="400"/>
      <c r="D7" s="400"/>
      <c r="E7" s="400"/>
      <c r="F7" s="5" t="s">
        <v>1</v>
      </c>
    </row>
    <row r="8" spans="1:20" s="1" customFormat="1" ht="12.95" customHeight="1" x14ac:dyDescent="0.2">
      <c r="A8" s="6" t="s">
        <v>2</v>
      </c>
      <c r="B8" s="400"/>
      <c r="C8" s="400"/>
      <c r="D8" s="400"/>
      <c r="E8" s="400"/>
      <c r="F8" s="7">
        <v>2025</v>
      </c>
    </row>
    <row r="9" spans="1:20" s="1" customFormat="1" ht="12.95" customHeight="1" x14ac:dyDescent="0.2">
      <c r="A9" s="8" t="s">
        <v>429</v>
      </c>
      <c r="B9" s="400"/>
      <c r="C9" s="400"/>
      <c r="D9" s="400"/>
      <c r="E9" s="400"/>
      <c r="F9" s="306" t="s">
        <v>488</v>
      </c>
    </row>
    <row r="10" spans="1:20" s="1" customFormat="1" ht="12.95" customHeight="1" x14ac:dyDescent="0.2">
      <c r="A10" s="6" t="s">
        <v>3</v>
      </c>
      <c r="B10" s="404" t="s">
        <v>4</v>
      </c>
      <c r="C10" s="404"/>
      <c r="D10" s="404"/>
      <c r="E10" s="404"/>
      <c r="F10" s="7" t="s">
        <v>5</v>
      </c>
    </row>
    <row r="11" spans="1:20" s="1" customFormat="1" ht="36" customHeight="1" x14ac:dyDescent="0.2">
      <c r="A11" s="6" t="s">
        <v>6</v>
      </c>
      <c r="B11" s="404" t="s">
        <v>431</v>
      </c>
      <c r="C11" s="404"/>
      <c r="D11" s="404"/>
      <c r="E11" s="404"/>
      <c r="F11" s="7" t="s">
        <v>7</v>
      </c>
    </row>
    <row r="12" spans="1:20" s="1" customFormat="1" ht="30" customHeight="1" x14ac:dyDescent="0.2">
      <c r="A12" s="6" t="s">
        <v>8</v>
      </c>
      <c r="B12" s="404" t="s">
        <v>430</v>
      </c>
      <c r="C12" s="404"/>
      <c r="D12" s="404"/>
      <c r="E12" s="404"/>
      <c r="F12" s="7" t="s">
        <v>9</v>
      </c>
    </row>
    <row r="13" spans="1:20" s="1" customFormat="1" ht="26.1" customHeight="1" x14ac:dyDescent="0.2">
      <c r="A13" s="6" t="s">
        <v>10</v>
      </c>
      <c r="B13" s="404" t="s">
        <v>11</v>
      </c>
      <c r="C13" s="404"/>
      <c r="D13" s="404"/>
      <c r="E13" s="404"/>
      <c r="F13" s="74" t="s">
        <v>415</v>
      </c>
    </row>
    <row r="14" spans="1:20" s="1" customFormat="1" ht="12.95" customHeight="1" x14ac:dyDescent="0.2">
      <c r="A14" s="6" t="s">
        <v>13</v>
      </c>
      <c r="B14" s="404" t="s">
        <v>246</v>
      </c>
      <c r="C14" s="404"/>
      <c r="D14" s="404"/>
      <c r="E14" s="404"/>
      <c r="F14" s="7" t="s">
        <v>247</v>
      </c>
    </row>
    <row r="15" spans="1:20" s="1" customFormat="1" ht="12.95" customHeight="1" x14ac:dyDescent="0.2">
      <c r="A15" s="9"/>
      <c r="B15" s="400"/>
      <c r="C15" s="400"/>
      <c r="D15" s="400"/>
      <c r="E15" s="400"/>
      <c r="F15" s="9"/>
    </row>
    <row r="16" spans="1:20" s="1" customFormat="1" ht="26.1" customHeight="1" x14ac:dyDescent="0.2">
      <c r="A16" s="360" t="s">
        <v>248</v>
      </c>
      <c r="B16" s="360" t="s">
        <v>249</v>
      </c>
      <c r="C16" s="7"/>
      <c r="D16" s="7" t="s">
        <v>251</v>
      </c>
      <c r="E16" s="7" t="s">
        <v>252</v>
      </c>
      <c r="F16" s="7" t="s">
        <v>253</v>
      </c>
      <c r="G16" s="7" t="s">
        <v>254</v>
      </c>
      <c r="H16" s="7" t="s">
        <v>255</v>
      </c>
      <c r="I16" s="7" t="s">
        <v>256</v>
      </c>
      <c r="J16" s="7" t="s">
        <v>257</v>
      </c>
      <c r="K16" s="7" t="s">
        <v>258</v>
      </c>
      <c r="L16" s="7" t="s">
        <v>259</v>
      </c>
      <c r="M16" s="7" t="s">
        <v>260</v>
      </c>
      <c r="N16" s="7" t="s">
        <v>261</v>
      </c>
      <c r="O16" s="7" t="s">
        <v>262</v>
      </c>
      <c r="P16" s="7" t="s">
        <v>263</v>
      </c>
      <c r="Q16" s="7" t="s">
        <v>264</v>
      </c>
      <c r="R16" s="7" t="s">
        <v>265</v>
      </c>
      <c r="S16" s="7" t="s">
        <v>266</v>
      </c>
      <c r="T16" s="360" t="s">
        <v>267</v>
      </c>
    </row>
    <row r="17" spans="1:20" s="1" customFormat="1" ht="38.1" customHeight="1" x14ac:dyDescent="0.2">
      <c r="A17" s="361"/>
      <c r="B17" s="361"/>
      <c r="C17" s="7" t="s">
        <v>268</v>
      </c>
      <c r="D17" s="7" t="s">
        <v>268</v>
      </c>
      <c r="E17" s="7" t="s">
        <v>268</v>
      </c>
      <c r="F17" s="7" t="s">
        <v>268</v>
      </c>
      <c r="G17" s="7" t="s">
        <v>268</v>
      </c>
      <c r="H17" s="7" t="s">
        <v>268</v>
      </c>
      <c r="I17" s="7" t="s">
        <v>268</v>
      </c>
      <c r="J17" s="7" t="s">
        <v>268</v>
      </c>
      <c r="K17" s="7" t="s">
        <v>268</v>
      </c>
      <c r="L17" s="7" t="s">
        <v>268</v>
      </c>
      <c r="M17" s="7" t="s">
        <v>268</v>
      </c>
      <c r="N17" s="7" t="s">
        <v>268</v>
      </c>
      <c r="O17" s="7" t="s">
        <v>268</v>
      </c>
      <c r="P17" s="7" t="s">
        <v>268</v>
      </c>
      <c r="Q17" s="7" t="s">
        <v>268</v>
      </c>
      <c r="R17" s="7" t="s">
        <v>268</v>
      </c>
      <c r="S17" s="7" t="s">
        <v>268</v>
      </c>
      <c r="T17" s="361"/>
    </row>
    <row r="18" spans="1:20" s="1" customFormat="1" ht="12.95" customHeight="1" x14ac:dyDescent="0.2">
      <c r="A18" s="7" t="s">
        <v>14</v>
      </c>
      <c r="B18" s="7" t="s">
        <v>15</v>
      </c>
      <c r="C18" s="7" t="s">
        <v>16</v>
      </c>
      <c r="D18" s="7" t="s">
        <v>17</v>
      </c>
      <c r="E18" s="7" t="s">
        <v>18</v>
      </c>
      <c r="F18" s="7" t="s">
        <v>19</v>
      </c>
      <c r="G18" s="7" t="s">
        <v>20</v>
      </c>
      <c r="H18" s="7" t="s">
        <v>21</v>
      </c>
      <c r="I18" s="7" t="s">
        <v>22</v>
      </c>
      <c r="J18" s="7" t="s">
        <v>69</v>
      </c>
      <c r="K18" s="7" t="s">
        <v>70</v>
      </c>
      <c r="L18" s="7" t="s">
        <v>71</v>
      </c>
      <c r="M18" s="7" t="s">
        <v>72</v>
      </c>
      <c r="N18" s="7" t="s">
        <v>73</v>
      </c>
      <c r="O18" s="7" t="s">
        <v>74</v>
      </c>
      <c r="P18" s="7" t="s">
        <v>75</v>
      </c>
      <c r="Q18" s="7" t="s">
        <v>76</v>
      </c>
      <c r="R18" s="7" t="s">
        <v>77</v>
      </c>
      <c r="S18" s="7" t="s">
        <v>78</v>
      </c>
      <c r="T18" s="7" t="s">
        <v>79</v>
      </c>
    </row>
    <row r="19" spans="1:20" s="1" customFormat="1" ht="12.95" customHeight="1" x14ac:dyDescent="0.2">
      <c r="A19" s="10" t="s">
        <v>23</v>
      </c>
      <c r="B19" s="7" t="s">
        <v>231</v>
      </c>
      <c r="C19" s="7" t="s">
        <v>24</v>
      </c>
      <c r="D19" s="7" t="s">
        <v>24</v>
      </c>
      <c r="E19" s="7" t="s">
        <v>24</v>
      </c>
      <c r="F19" s="7" t="s">
        <v>24</v>
      </c>
      <c r="G19" s="7" t="s">
        <v>24</v>
      </c>
      <c r="H19" s="7" t="s">
        <v>24</v>
      </c>
      <c r="I19" s="7" t="s">
        <v>24</v>
      </c>
      <c r="J19" s="7" t="s">
        <v>24</v>
      </c>
      <c r="K19" s="7" t="s">
        <v>24</v>
      </c>
      <c r="L19" s="7" t="s">
        <v>24</v>
      </c>
      <c r="M19" s="7" t="s">
        <v>24</v>
      </c>
      <c r="N19" s="7" t="s">
        <v>24</v>
      </c>
      <c r="O19" s="7" t="s">
        <v>24</v>
      </c>
      <c r="P19" s="7" t="s">
        <v>24</v>
      </c>
      <c r="Q19" s="7" t="s">
        <v>24</v>
      </c>
      <c r="R19" s="7" t="s">
        <v>24</v>
      </c>
      <c r="S19" s="7" t="s">
        <v>24</v>
      </c>
      <c r="T19" s="7" t="s">
        <v>101</v>
      </c>
    </row>
    <row r="20" spans="1:20" s="1" customFormat="1" ht="12.95" customHeight="1" x14ac:dyDescent="0.2">
      <c r="A20" s="10" t="s">
        <v>269</v>
      </c>
      <c r="B20" s="12"/>
      <c r="C20" s="12"/>
      <c r="D20" s="12"/>
      <c r="E20" s="12"/>
      <c r="F20" s="12"/>
      <c r="G20" s="12"/>
      <c r="H20" s="12"/>
      <c r="I20" s="12"/>
      <c r="J20" s="12"/>
      <c r="K20" s="12"/>
      <c r="L20" s="12"/>
      <c r="M20" s="12"/>
      <c r="N20" s="12"/>
      <c r="O20" s="12"/>
      <c r="P20" s="12"/>
      <c r="Q20" s="12"/>
      <c r="R20" s="12"/>
      <c r="S20" s="12"/>
      <c r="T20" s="14"/>
    </row>
    <row r="21" spans="1:20" s="1" customFormat="1" ht="26.1" customHeight="1" x14ac:dyDescent="0.2">
      <c r="A21" s="10" t="s">
        <v>270</v>
      </c>
      <c r="B21" s="12"/>
      <c r="C21" s="12"/>
      <c r="D21" s="12"/>
      <c r="E21" s="12"/>
      <c r="F21" s="12"/>
      <c r="G21" s="12"/>
      <c r="H21" s="12"/>
      <c r="I21" s="12"/>
      <c r="J21" s="12"/>
      <c r="K21" s="12"/>
      <c r="L21" s="12"/>
      <c r="M21" s="12"/>
      <c r="N21" s="12"/>
      <c r="O21" s="12"/>
      <c r="P21" s="12"/>
      <c r="Q21" s="12"/>
      <c r="R21" s="12"/>
      <c r="S21" s="12"/>
      <c r="T21" s="14"/>
    </row>
    <row r="22" spans="1:20" s="1" customFormat="1" ht="12.95" customHeight="1" x14ac:dyDescent="0.2">
      <c r="A22" s="10" t="s">
        <v>271</v>
      </c>
      <c r="B22" s="12"/>
      <c r="C22" s="12"/>
      <c r="D22" s="12"/>
      <c r="E22" s="12"/>
      <c r="F22" s="12"/>
      <c r="G22" s="12"/>
      <c r="H22" s="12"/>
      <c r="I22" s="12"/>
      <c r="J22" s="12"/>
      <c r="K22" s="12"/>
      <c r="L22" s="12"/>
      <c r="M22" s="12"/>
      <c r="N22" s="12"/>
      <c r="O22" s="12"/>
      <c r="P22" s="12"/>
      <c r="Q22" s="12"/>
      <c r="R22" s="12"/>
      <c r="S22" s="12"/>
      <c r="T22" s="14"/>
    </row>
    <row r="23" spans="1:20" s="1" customFormat="1" ht="12.95" customHeight="1" x14ac:dyDescent="0.2">
      <c r="A23" s="10" t="s">
        <v>272</v>
      </c>
      <c r="B23" s="12"/>
      <c r="C23" s="12"/>
      <c r="D23" s="12"/>
      <c r="E23" s="12"/>
      <c r="F23" s="12"/>
      <c r="G23" s="12"/>
      <c r="H23" s="12"/>
      <c r="I23" s="12"/>
      <c r="J23" s="12"/>
      <c r="K23" s="12"/>
      <c r="L23" s="12"/>
      <c r="M23" s="12"/>
      <c r="N23" s="12"/>
      <c r="O23" s="12"/>
      <c r="P23" s="12"/>
      <c r="Q23" s="12"/>
      <c r="R23" s="12"/>
      <c r="S23" s="12"/>
      <c r="T23" s="14"/>
    </row>
    <row r="24" spans="1:20" s="1" customFormat="1" ht="26.1" customHeight="1" x14ac:dyDescent="0.2">
      <c r="A24" s="10" t="s">
        <v>273</v>
      </c>
      <c r="B24" s="12"/>
      <c r="C24" s="12"/>
      <c r="D24" s="12"/>
      <c r="E24" s="12"/>
      <c r="F24" s="12"/>
      <c r="G24" s="12"/>
      <c r="H24" s="12"/>
      <c r="I24" s="12"/>
      <c r="J24" s="12"/>
      <c r="K24" s="12"/>
      <c r="L24" s="12"/>
      <c r="M24" s="12"/>
      <c r="N24" s="12"/>
      <c r="O24" s="12"/>
      <c r="P24" s="12"/>
      <c r="Q24" s="12"/>
      <c r="R24" s="12"/>
      <c r="S24" s="12"/>
      <c r="T24" s="14"/>
    </row>
    <row r="25" spans="1:20" s="1" customFormat="1" ht="26.1" customHeight="1" x14ac:dyDescent="0.2">
      <c r="A25" s="10" t="s">
        <v>274</v>
      </c>
      <c r="B25" s="12"/>
      <c r="C25" s="12"/>
      <c r="D25" s="12"/>
      <c r="E25" s="12"/>
      <c r="F25" s="12"/>
      <c r="G25" s="12"/>
      <c r="H25" s="12"/>
      <c r="I25" s="12"/>
      <c r="J25" s="12"/>
      <c r="K25" s="12"/>
      <c r="L25" s="12"/>
      <c r="M25" s="12"/>
      <c r="N25" s="12"/>
      <c r="O25" s="12"/>
      <c r="P25" s="12"/>
      <c r="Q25" s="12"/>
      <c r="R25" s="12"/>
      <c r="S25" s="12"/>
      <c r="T25" s="14"/>
    </row>
    <row r="26" spans="1:20" s="1" customFormat="1" ht="26.1" customHeight="1" x14ac:dyDescent="0.2">
      <c r="A26" s="10" t="s">
        <v>275</v>
      </c>
      <c r="B26" s="12"/>
      <c r="C26" s="12"/>
      <c r="D26" s="12"/>
      <c r="E26" s="12"/>
      <c r="F26" s="12"/>
      <c r="G26" s="12"/>
      <c r="H26" s="12"/>
      <c r="I26" s="12"/>
      <c r="J26" s="12"/>
      <c r="K26" s="12"/>
      <c r="L26" s="12"/>
      <c r="M26" s="12"/>
      <c r="N26" s="12"/>
      <c r="O26" s="12"/>
      <c r="P26" s="12"/>
      <c r="Q26" s="12"/>
      <c r="R26" s="12"/>
      <c r="S26" s="12"/>
      <c r="T26" s="14"/>
    </row>
    <row r="27" spans="1:20" s="1" customFormat="1" ht="26.1" customHeight="1" x14ac:dyDescent="0.2">
      <c r="A27" s="10" t="s">
        <v>276</v>
      </c>
      <c r="B27" s="22">
        <v>3.26</v>
      </c>
      <c r="C27" s="12"/>
      <c r="D27" s="12"/>
      <c r="E27" s="12"/>
      <c r="F27" s="12"/>
      <c r="G27" s="12"/>
      <c r="H27" s="12"/>
      <c r="I27" s="12"/>
      <c r="J27" s="12"/>
      <c r="K27" s="12"/>
      <c r="L27" s="12"/>
      <c r="M27" s="12"/>
      <c r="N27" s="12"/>
      <c r="O27" s="12"/>
      <c r="P27" s="12">
        <v>1</v>
      </c>
      <c r="Q27" s="12"/>
      <c r="R27" s="12"/>
      <c r="S27" s="12"/>
      <c r="T27" s="24">
        <v>55.823</v>
      </c>
    </row>
    <row r="28" spans="1:20" s="1" customFormat="1" ht="26.1" customHeight="1" x14ac:dyDescent="0.2">
      <c r="A28" s="10" t="s">
        <v>277</v>
      </c>
      <c r="B28" s="12"/>
      <c r="C28" s="12"/>
      <c r="D28" s="12"/>
      <c r="E28" s="12"/>
      <c r="F28" s="12"/>
      <c r="G28" s="12"/>
      <c r="H28" s="12"/>
      <c r="I28" s="12"/>
      <c r="J28" s="12"/>
      <c r="K28" s="12"/>
      <c r="L28" s="12"/>
      <c r="M28" s="12"/>
      <c r="N28" s="12"/>
      <c r="O28" s="12"/>
      <c r="P28" s="12"/>
      <c r="Q28" s="12"/>
      <c r="R28" s="12"/>
      <c r="S28" s="12"/>
      <c r="T28" s="14"/>
    </row>
    <row r="29" spans="1:20" s="1" customFormat="1" ht="12.95" customHeight="1" x14ac:dyDescent="0.2">
      <c r="A29" s="10" t="s">
        <v>278</v>
      </c>
      <c r="B29" s="12"/>
      <c r="C29" s="12"/>
      <c r="D29" s="12"/>
      <c r="E29" s="12"/>
      <c r="F29" s="12"/>
      <c r="G29" s="12"/>
      <c r="H29" s="12"/>
      <c r="I29" s="12"/>
      <c r="J29" s="12"/>
      <c r="K29" s="12"/>
      <c r="L29" s="12"/>
      <c r="M29" s="12"/>
      <c r="N29" s="12"/>
      <c r="O29" s="12"/>
      <c r="P29" s="12"/>
      <c r="Q29" s="12"/>
      <c r="R29" s="12"/>
      <c r="S29" s="12"/>
      <c r="T29" s="14"/>
    </row>
    <row r="30" spans="1:20" s="1" customFormat="1" ht="12.95" customHeight="1" x14ac:dyDescent="0.2">
      <c r="A30" s="10" t="s">
        <v>279</v>
      </c>
      <c r="B30" s="12"/>
      <c r="C30" s="12"/>
      <c r="D30" s="12"/>
      <c r="E30" s="12"/>
      <c r="F30" s="12"/>
      <c r="G30" s="12"/>
      <c r="H30" s="12"/>
      <c r="I30" s="12"/>
      <c r="J30" s="12"/>
      <c r="K30" s="12"/>
      <c r="L30" s="12"/>
      <c r="M30" s="12"/>
      <c r="N30" s="12"/>
      <c r="O30" s="12"/>
      <c r="P30" s="12"/>
      <c r="Q30" s="12"/>
      <c r="R30" s="12"/>
      <c r="S30" s="12"/>
      <c r="T30" s="14"/>
    </row>
    <row r="31" spans="1:20" s="1" customFormat="1" ht="12.95" customHeight="1" x14ac:dyDescent="0.2">
      <c r="A31" s="10" t="s">
        <v>280</v>
      </c>
      <c r="B31" s="12"/>
      <c r="C31" s="12"/>
      <c r="D31" s="12"/>
      <c r="E31" s="12"/>
      <c r="F31" s="12"/>
      <c r="G31" s="12"/>
      <c r="H31" s="12"/>
      <c r="I31" s="12"/>
      <c r="J31" s="12"/>
      <c r="K31" s="12"/>
      <c r="L31" s="12"/>
      <c r="M31" s="12"/>
      <c r="N31" s="12"/>
      <c r="O31" s="12"/>
      <c r="P31" s="12"/>
      <c r="Q31" s="12"/>
      <c r="R31" s="12"/>
      <c r="S31" s="12"/>
      <c r="T31" s="14"/>
    </row>
    <row r="32" spans="1:20" s="1" customFormat="1" ht="12.95" customHeight="1" x14ac:dyDescent="0.2">
      <c r="A32" s="10" t="s">
        <v>281</v>
      </c>
      <c r="B32" s="12"/>
      <c r="C32" s="12"/>
      <c r="D32" s="12"/>
      <c r="E32" s="12"/>
      <c r="F32" s="12"/>
      <c r="G32" s="12"/>
      <c r="H32" s="12"/>
      <c r="I32" s="12"/>
      <c r="J32" s="12"/>
      <c r="K32" s="12"/>
      <c r="L32" s="12"/>
      <c r="M32" s="12"/>
      <c r="N32" s="12"/>
      <c r="O32" s="12"/>
      <c r="P32" s="12"/>
      <c r="Q32" s="12"/>
      <c r="R32" s="12"/>
      <c r="S32" s="12"/>
      <c r="T32" s="14"/>
    </row>
    <row r="33" spans="1:20" s="1" customFormat="1" ht="26.1" customHeight="1" x14ac:dyDescent="0.2">
      <c r="A33" s="10" t="s">
        <v>282</v>
      </c>
      <c r="B33" s="12"/>
      <c r="C33" s="12"/>
      <c r="D33" s="12"/>
      <c r="E33" s="12"/>
      <c r="F33" s="12"/>
      <c r="G33" s="12"/>
      <c r="H33" s="12"/>
      <c r="I33" s="12"/>
      <c r="J33" s="12"/>
      <c r="K33" s="12"/>
      <c r="L33" s="12"/>
      <c r="M33" s="12"/>
      <c r="N33" s="12"/>
      <c r="O33" s="12"/>
      <c r="P33" s="12"/>
      <c r="Q33" s="12"/>
      <c r="R33" s="12"/>
      <c r="S33" s="12"/>
      <c r="T33" s="14"/>
    </row>
    <row r="34" spans="1:20" s="1" customFormat="1" ht="26.1" customHeight="1" x14ac:dyDescent="0.2">
      <c r="A34" s="10" t="s">
        <v>283</v>
      </c>
      <c r="B34" s="12"/>
      <c r="C34" s="12"/>
      <c r="D34" s="12"/>
      <c r="E34" s="12"/>
      <c r="F34" s="12"/>
      <c r="G34" s="12"/>
      <c r="H34" s="12"/>
      <c r="I34" s="12"/>
      <c r="J34" s="12"/>
      <c r="K34" s="12"/>
      <c r="L34" s="12"/>
      <c r="M34" s="12"/>
      <c r="N34" s="12"/>
      <c r="O34" s="12"/>
      <c r="P34" s="12"/>
      <c r="Q34" s="12"/>
      <c r="R34" s="12"/>
      <c r="S34" s="12"/>
      <c r="T34" s="14"/>
    </row>
    <row r="35" spans="1:20" s="1" customFormat="1" ht="12.95" customHeight="1" x14ac:dyDescent="0.2">
      <c r="A35" s="10" t="s">
        <v>284</v>
      </c>
      <c r="B35" s="12"/>
      <c r="C35" s="12"/>
      <c r="D35" s="12"/>
      <c r="E35" s="12"/>
      <c r="F35" s="12"/>
      <c r="G35" s="12"/>
      <c r="H35" s="12"/>
      <c r="I35" s="12"/>
      <c r="J35" s="12"/>
      <c r="K35" s="12"/>
      <c r="L35" s="12"/>
      <c r="M35" s="12"/>
      <c r="N35" s="12"/>
      <c r="O35" s="12"/>
      <c r="P35" s="12"/>
      <c r="Q35" s="12"/>
      <c r="R35" s="12"/>
      <c r="S35" s="12"/>
      <c r="T35" s="14"/>
    </row>
    <row r="36" spans="1:20" s="1" customFormat="1" ht="12.95" customHeight="1" x14ac:dyDescent="0.2">
      <c r="A36" s="10" t="s">
        <v>285</v>
      </c>
      <c r="B36" s="12"/>
      <c r="C36" s="12"/>
      <c r="D36" s="12"/>
      <c r="E36" s="12"/>
      <c r="F36" s="12"/>
      <c r="G36" s="12"/>
      <c r="H36" s="12"/>
      <c r="I36" s="12"/>
      <c r="J36" s="12"/>
      <c r="K36" s="12"/>
      <c r="L36" s="12"/>
      <c r="M36" s="12"/>
      <c r="N36" s="12"/>
      <c r="O36" s="12"/>
      <c r="P36" s="12"/>
      <c r="Q36" s="12"/>
      <c r="R36" s="12"/>
      <c r="S36" s="12"/>
      <c r="T36" s="14"/>
    </row>
    <row r="37" spans="1:20" s="1" customFormat="1" ht="12.95" customHeight="1" x14ac:dyDescent="0.2">
      <c r="A37" s="10" t="s">
        <v>286</v>
      </c>
      <c r="B37" s="12"/>
      <c r="C37" s="12"/>
      <c r="D37" s="12"/>
      <c r="E37" s="12"/>
      <c r="F37" s="12"/>
      <c r="G37" s="12"/>
      <c r="H37" s="12"/>
      <c r="I37" s="12"/>
      <c r="J37" s="12"/>
      <c r="K37" s="12"/>
      <c r="L37" s="12"/>
      <c r="M37" s="12"/>
      <c r="N37" s="12"/>
      <c r="O37" s="12"/>
      <c r="P37" s="12"/>
      <c r="Q37" s="12"/>
      <c r="R37" s="12"/>
      <c r="S37" s="12"/>
      <c r="T37" s="14"/>
    </row>
    <row r="38" spans="1:20" s="1" customFormat="1" ht="12.95" customHeight="1" x14ac:dyDescent="0.2">
      <c r="A38" s="10" t="s">
        <v>287</v>
      </c>
      <c r="B38" s="12"/>
      <c r="C38" s="12"/>
      <c r="D38" s="12"/>
      <c r="E38" s="12"/>
      <c r="F38" s="12"/>
      <c r="G38" s="12"/>
      <c r="H38" s="12"/>
      <c r="I38" s="12"/>
      <c r="J38" s="12"/>
      <c r="K38" s="12"/>
      <c r="L38" s="12"/>
      <c r="M38" s="12"/>
      <c r="N38" s="12"/>
      <c r="O38" s="12"/>
      <c r="P38" s="12"/>
      <c r="Q38" s="12"/>
      <c r="R38" s="12"/>
      <c r="S38" s="12"/>
      <c r="T38" s="14"/>
    </row>
    <row r="39" spans="1:20" s="1" customFormat="1" ht="26.1" customHeight="1" x14ac:dyDescent="0.2">
      <c r="A39" s="10" t="s">
        <v>288</v>
      </c>
      <c r="B39" s="12"/>
      <c r="C39" s="12"/>
      <c r="D39" s="12"/>
      <c r="E39" s="12"/>
      <c r="F39" s="12"/>
      <c r="G39" s="12"/>
      <c r="H39" s="12"/>
      <c r="I39" s="12"/>
      <c r="J39" s="12"/>
      <c r="K39" s="12"/>
      <c r="L39" s="12"/>
      <c r="M39" s="12"/>
      <c r="N39" s="12"/>
      <c r="O39" s="12"/>
      <c r="P39" s="12"/>
      <c r="Q39" s="12"/>
      <c r="R39" s="12"/>
      <c r="S39" s="12"/>
      <c r="T39" s="532"/>
    </row>
    <row r="40" spans="1:20" s="1" customFormat="1" ht="26.1" customHeight="1" x14ac:dyDescent="0.2">
      <c r="A40" s="10" t="s">
        <v>289</v>
      </c>
      <c r="B40" s="12"/>
      <c r="C40" s="12"/>
      <c r="D40" s="12"/>
      <c r="E40" s="12"/>
      <c r="F40" s="12"/>
      <c r="G40" s="12"/>
      <c r="H40" s="12"/>
      <c r="I40" s="12"/>
      <c r="J40" s="12"/>
      <c r="K40" s="12"/>
      <c r="L40" s="12"/>
      <c r="M40" s="12"/>
      <c r="N40" s="12"/>
      <c r="O40" s="12"/>
      <c r="P40" s="12"/>
      <c r="Q40" s="12"/>
      <c r="R40" s="12"/>
      <c r="S40" s="310"/>
      <c r="T40" s="102"/>
    </row>
    <row r="41" spans="1:20" s="1" customFormat="1" ht="12.95" customHeight="1" x14ac:dyDescent="0.2">
      <c r="A41" s="193" t="s">
        <v>290</v>
      </c>
      <c r="B41" s="14" t="s">
        <v>291</v>
      </c>
      <c r="C41" s="14"/>
      <c r="D41" s="14"/>
      <c r="E41" s="14"/>
      <c r="F41" s="14"/>
      <c r="G41" s="14"/>
      <c r="H41" s="14"/>
      <c r="I41" s="14"/>
      <c r="J41" s="14"/>
      <c r="K41" s="14"/>
      <c r="L41" s="14"/>
      <c r="M41" s="14"/>
      <c r="N41" s="14"/>
      <c r="O41" s="14"/>
      <c r="P41" s="14"/>
      <c r="Q41" s="14"/>
      <c r="R41" s="14"/>
      <c r="S41" s="14"/>
      <c r="T41" s="533">
        <v>55.82</v>
      </c>
    </row>
    <row r="42" spans="1:20" s="1" customFormat="1" ht="12.95" customHeight="1" x14ac:dyDescent="0.2">
      <c r="A42" s="15"/>
      <c r="B42" s="15"/>
      <c r="C42" s="15"/>
      <c r="D42" s="389"/>
      <c r="E42" s="389"/>
    </row>
    <row r="43" spans="1:20" s="1" customFormat="1" ht="38.1" customHeight="1" x14ac:dyDescent="0.2">
      <c r="A43" s="385" t="s">
        <v>419</v>
      </c>
      <c r="B43" s="385"/>
      <c r="C43" s="16"/>
      <c r="D43" s="17"/>
      <c r="E43" s="96" t="s">
        <v>401</v>
      </c>
      <c r="F43" s="95"/>
      <c r="J43" s="46"/>
      <c r="K43" s="46"/>
    </row>
    <row r="44" spans="1:20" s="1" customFormat="1" ht="12.95" customHeight="1" x14ac:dyDescent="0.2">
      <c r="A44" s="386"/>
      <c r="B44" s="386"/>
      <c r="C44" s="18" t="s">
        <v>28</v>
      </c>
      <c r="D44" s="17"/>
      <c r="E44" s="387" t="s">
        <v>29</v>
      </c>
      <c r="F44" s="387"/>
    </row>
    <row r="45" spans="1:20" s="1" customFormat="1" ht="12.95" customHeight="1" x14ac:dyDescent="0.2">
      <c r="A45" s="383"/>
      <c r="B45" s="383"/>
      <c r="C45" s="77"/>
      <c r="D45" s="17"/>
      <c r="E45" s="388"/>
      <c r="F45" s="388"/>
    </row>
    <row r="46" spans="1:20" s="1" customFormat="1" ht="12.95" customHeight="1" x14ac:dyDescent="0.2">
      <c r="A46" s="389"/>
      <c r="B46" s="389"/>
      <c r="C46" s="76"/>
      <c r="D46" s="76"/>
      <c r="E46" s="389"/>
      <c r="F46" s="389"/>
    </row>
    <row r="47" spans="1:20" s="1" customFormat="1" ht="12.95" customHeight="1" x14ac:dyDescent="0.2">
      <c r="A47" s="385" t="s">
        <v>418</v>
      </c>
      <c r="B47" s="385"/>
      <c r="C47" s="16"/>
      <c r="D47" s="17"/>
      <c r="E47" s="384" t="s">
        <v>402</v>
      </c>
      <c r="F47" s="384"/>
      <c r="G47" s="384"/>
      <c r="H47" s="384"/>
    </row>
    <row r="48" spans="1:20" s="1" customFormat="1" ht="12.95" customHeight="1" x14ac:dyDescent="0.2">
      <c r="A48" s="386"/>
      <c r="B48" s="386"/>
      <c r="C48" s="18" t="s">
        <v>28</v>
      </c>
      <c r="D48" s="17"/>
      <c r="E48" s="387" t="s">
        <v>29</v>
      </c>
      <c r="F48" s="387"/>
    </row>
    <row r="49" spans="1:20" s="1" customFormat="1" ht="12.95" customHeight="1" x14ac:dyDescent="0.2">
      <c r="A49" s="383"/>
      <c r="B49" s="383"/>
      <c r="C49" s="77"/>
      <c r="D49" s="17"/>
      <c r="E49" s="388"/>
      <c r="F49" s="388"/>
      <c r="T49"/>
    </row>
    <row r="50" spans="1:20" ht="11.45" customHeight="1" x14ac:dyDescent="0.2">
      <c r="H50"/>
      <c r="I50"/>
      <c r="J50"/>
      <c r="K50"/>
      <c r="L50"/>
      <c r="M50"/>
      <c r="N50"/>
      <c r="O50"/>
      <c r="P50"/>
      <c r="Q50"/>
      <c r="R50"/>
      <c r="S50"/>
    </row>
  </sheetData>
  <mergeCells count="32">
    <mergeCell ref="A47:B47"/>
    <mergeCell ref="A48:B48"/>
    <mergeCell ref="E48:F48"/>
    <mergeCell ref="A49:B49"/>
    <mergeCell ref="E49:F49"/>
    <mergeCell ref="E47:H47"/>
    <mergeCell ref="A44:B44"/>
    <mergeCell ref="E44:F44"/>
    <mergeCell ref="A45:B45"/>
    <mergeCell ref="E45:F45"/>
    <mergeCell ref="A46:B46"/>
    <mergeCell ref="E46:F46"/>
    <mergeCell ref="A16:A17"/>
    <mergeCell ref="B16:B17"/>
    <mergeCell ref="T16:T17"/>
    <mergeCell ref="D42:E42"/>
    <mergeCell ref="A43:B43"/>
    <mergeCell ref="B11:E11"/>
    <mergeCell ref="B12:E12"/>
    <mergeCell ref="B13:E13"/>
    <mergeCell ref="B14:E14"/>
    <mergeCell ref="B15:E15"/>
    <mergeCell ref="B6:E6"/>
    <mergeCell ref="B7:E7"/>
    <mergeCell ref="B8:E8"/>
    <mergeCell ref="B9:E9"/>
    <mergeCell ref="B10:E10"/>
    <mergeCell ref="B1:E1"/>
    <mergeCell ref="B2:E2"/>
    <mergeCell ref="B3:E3"/>
    <mergeCell ref="B4:E4"/>
    <mergeCell ref="B5:E5"/>
  </mergeCells>
  <pageMargins left="0.39370078740157483" right="0.39370078740157483" top="0.78740157480314965" bottom="0.39370078740157483" header="0" footer="0"/>
  <pageSetup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25</vt:i4>
      </vt:variant>
    </vt:vector>
  </HeadingPairs>
  <TitlesOfParts>
    <vt:vector size="25" baseType="lpstr">
      <vt:lpstr>свод082-015 </vt:lpstr>
      <vt:lpstr>111</vt:lpstr>
      <vt:lpstr>4-111-</vt:lpstr>
      <vt:lpstr>113-</vt:lpstr>
      <vt:lpstr>116-082</vt:lpstr>
      <vt:lpstr>121-082</vt:lpstr>
      <vt:lpstr>122-082</vt:lpstr>
      <vt:lpstr>123-082</vt:lpstr>
      <vt:lpstr>123-082.</vt:lpstr>
      <vt:lpstr>124-082</vt:lpstr>
      <vt:lpstr>144 дизель</vt:lpstr>
      <vt:lpstr>144 бензин</vt:lpstr>
      <vt:lpstr>149</vt:lpstr>
      <vt:lpstr>Лист1</vt:lpstr>
      <vt:lpstr>151газ</vt:lpstr>
      <vt:lpstr>151су</vt:lpstr>
      <vt:lpstr>151свет</vt:lpstr>
      <vt:lpstr>152-082</vt:lpstr>
      <vt:lpstr>158</vt:lpstr>
      <vt:lpstr>154</vt:lpstr>
      <vt:lpstr>0-159</vt:lpstr>
      <vt:lpstr>161</vt:lpstr>
      <vt:lpstr>163</vt:lpstr>
      <vt:lpstr>169</vt:lpstr>
      <vt:lpstr>414-1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leap</cp:lastModifiedBy>
  <cp:lastPrinted>2025-01-14T08:46:20Z</cp:lastPrinted>
  <dcterms:created xsi:type="dcterms:W3CDTF">2023-11-03T05:02:45Z</dcterms:created>
  <dcterms:modified xsi:type="dcterms:W3CDTF">2025-02-10T06:40:05Z</dcterms:modified>
</cp:coreProperties>
</file>